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010" tabRatio="844" firstSheet="1" activeTab="16"/>
  </bookViews>
  <sheets>
    <sheet name="Informatie" sheetId="1" r:id="rId1"/>
    <sheet name="BB(AB)" sheetId="2" r:id="rId2"/>
    <sheet name="BB(C)" sheetId="3" r:id="rId3"/>
    <sheet name="BB(DE)" sheetId="4" r:id="rId4"/>
    <sheet name="B(AB)" sheetId="5" r:id="rId5"/>
    <sheet name="B(C)" sheetId="6" r:id="rId6"/>
    <sheet name="B(DE)" sheetId="7" r:id="rId7"/>
    <sheet name="L(AB)" sheetId="8" r:id="rId8"/>
    <sheet name="L(C)" sheetId="9" r:id="rId9"/>
    <sheet name="L(DE)" sheetId="10" r:id="rId10"/>
    <sheet name="M(C)" sheetId="11" r:id="rId11"/>
    <sheet name="M(DE)" sheetId="12" r:id="rId12"/>
    <sheet name="Z(C)" sheetId="13" r:id="rId13"/>
    <sheet name="Z(DE)" sheetId="14" r:id="rId14"/>
    <sheet name="ZZ(DE)" sheetId="15" r:id="rId15"/>
    <sheet name="Z-ZZ(CDE)" sheetId="16" state="hidden" r:id="rId16"/>
    <sheet name="Kampioenen" sheetId="17" r:id="rId17"/>
    <sheet name="Diversen" sheetId="18" r:id="rId18"/>
    <sheet name="Instellingen" sheetId="19" r:id="rId19"/>
    <sheet name="Afvaardiging" sheetId="20" r:id="rId20"/>
  </sheets>
  <definedNames>
    <definedName name="_xlnm.Print_Titles" localSheetId="19">'Afvaardiging'!$3:$4</definedName>
    <definedName name="_xlnm.Print_Titles" localSheetId="17">'Diversen'!$8:$8</definedName>
    <definedName name="_xlnm.Print_Titles" localSheetId="16">'Kampioenen'!$4:$4</definedName>
    <definedName name="Dressuur" localSheetId="17">'Diversen'!#REF!</definedName>
    <definedName name="Dressuur_1" localSheetId="17">'Diversen'!#REF!</definedName>
    <definedName name="Dressuur_2" localSheetId="17">'Diversen'!#REF!</definedName>
    <definedName name="Dressuur_3" localSheetId="17">'Diversen'!#REF!</definedName>
    <definedName name="Springen" localSheetId="17">'Diversen'!#REF!</definedName>
    <definedName name="Springen_1" localSheetId="17">'Diversen'!#REF!</definedName>
    <definedName name="Springen_10" localSheetId="17">'Diversen'!#REF!</definedName>
    <definedName name="Springen_11" localSheetId="17">'Diversen'!#REF!</definedName>
    <definedName name="Springen_12" localSheetId="17">'Diversen'!#REF!</definedName>
    <definedName name="Springen_13" localSheetId="17">'Diversen'!#REF!</definedName>
    <definedName name="Springen_14" localSheetId="17">'Diversen'!#REF!</definedName>
    <definedName name="Springen_15" localSheetId="17">'Diversen'!#REF!</definedName>
    <definedName name="Springen_16" localSheetId="17">'Diversen'!#REF!</definedName>
    <definedName name="Springen_17" localSheetId="17">'Diversen'!#REF!</definedName>
    <definedName name="Springen_2" localSheetId="17">'Diversen'!#REF!</definedName>
    <definedName name="Springen_3" localSheetId="17">'Diversen'!#REF!</definedName>
    <definedName name="Springen_4" localSheetId="17">'Diversen'!#REF!</definedName>
    <definedName name="Springen_5" localSheetId="17">'Diversen'!#REF!</definedName>
    <definedName name="Springen_6" localSheetId="17">'Diversen'!#REF!</definedName>
    <definedName name="Springen_7" localSheetId="17">'Diversen'!#REF!</definedName>
    <definedName name="Springen_8" localSheetId="17">'Diversen'!#REF!</definedName>
    <definedName name="Springen_9" localSheetId="17">'Diversen'!#REF!</definedName>
  </definedNames>
  <calcPr fullCalcOnLoad="1"/>
</workbook>
</file>

<file path=xl/sharedStrings.xml><?xml version="1.0" encoding="utf-8"?>
<sst xmlns="http://schemas.openxmlformats.org/spreadsheetml/2006/main" count="2046" uniqueCount="257">
  <si>
    <t>Ruiter/amazone</t>
  </si>
  <si>
    <t>Paard/pony</t>
  </si>
  <si>
    <t>cat.</t>
  </si>
  <si>
    <t>vereniging</t>
  </si>
  <si>
    <t>pl.</t>
  </si>
  <si>
    <t>opmerking</t>
  </si>
  <si>
    <t>Comb.nr.</t>
  </si>
  <si>
    <t>Selectie uitslagen</t>
  </si>
  <si>
    <t>Kring:</t>
  </si>
  <si>
    <t>Klasse:</t>
  </si>
  <si>
    <t>Cat.:</t>
  </si>
  <si>
    <t>Plaatsingspunten niet gestart:</t>
  </si>
  <si>
    <t>Aantal reserves:</t>
  </si>
  <si>
    <t>Lokatie:</t>
  </si>
  <si>
    <t>Datum:</t>
  </si>
  <si>
    <t>pl.p.</t>
  </si>
  <si>
    <t>Afv.</t>
  </si>
  <si>
    <t>Res.</t>
  </si>
  <si>
    <t>Pl.</t>
  </si>
  <si>
    <t>Afvaardiging aan de Regio Kampioenschappen</t>
  </si>
  <si>
    <t>Volgnr.</t>
  </si>
  <si>
    <t>Klasse</t>
  </si>
  <si>
    <t>pl.pnt</t>
  </si>
  <si>
    <t>Cat.</t>
  </si>
  <si>
    <t>Vereniging</t>
  </si>
  <si>
    <t>Opmerking</t>
  </si>
  <si>
    <t>B</t>
  </si>
  <si>
    <t>Aantal wedstrijden:</t>
  </si>
  <si>
    <t>Aantal afvaardiging Regio:</t>
  </si>
  <si>
    <t>Regio Kampioenen</t>
  </si>
  <si>
    <t>Totaal beste</t>
  </si>
  <si>
    <t>Totaal pl.pnt.</t>
  </si>
  <si>
    <t>Aantal per klasse:</t>
  </si>
  <si>
    <t>Springen</t>
  </si>
  <si>
    <t>L</t>
  </si>
  <si>
    <t>Aantal afval resultaten:</t>
  </si>
  <si>
    <t>Tot.</t>
  </si>
  <si>
    <t>afval</t>
  </si>
  <si>
    <t>Beste</t>
  </si>
  <si>
    <t>Waarde</t>
  </si>
  <si>
    <t>Gegevens:</t>
  </si>
  <si>
    <t>Naam van de Kring:</t>
  </si>
  <si>
    <t>Regio</t>
  </si>
  <si>
    <t>Interval plaatsingspunten:</t>
  </si>
  <si>
    <t>1=(1,2,3,etc) / 2=(1,3,5,etc)</t>
  </si>
  <si>
    <t>Aantal selectie wedstrijden:</t>
  </si>
  <si>
    <t>(De laagste waarde heeft voorrang, niet ingevulde gegevens doen niet mee voor de volgorde van het resultaat)</t>
  </si>
  <si>
    <t>Totaal beste plaatsingspunten:</t>
  </si>
  <si>
    <t>(dit is een vaste waarde en heeft de hoogste voorrang)</t>
  </si>
  <si>
    <t>Plaatsingspunten 4e wedstrijd:</t>
  </si>
  <si>
    <t>Plaatsingspunten 3e wedstrijd:</t>
  </si>
  <si>
    <t>Plaatsingspunten 2e wedstrijd:</t>
  </si>
  <si>
    <t>Plaatsingspunten 1e wedstrijd:</t>
  </si>
  <si>
    <t>Totaal alle plaatsingspunten:</t>
  </si>
  <si>
    <t>M</t>
  </si>
  <si>
    <t>Z</t>
  </si>
  <si>
    <t>ZZ</t>
  </si>
  <si>
    <t>Omschrijving</t>
  </si>
  <si>
    <t>Lokatie</t>
  </si>
  <si>
    <t>Datum</t>
  </si>
  <si>
    <t>1e wedstrijd</t>
  </si>
  <si>
    <t>2e wedstrijd</t>
  </si>
  <si>
    <t>3e wedstrijd</t>
  </si>
  <si>
    <t>4e wedstrijd</t>
  </si>
  <si>
    <t>Selectie wedstrijd</t>
  </si>
  <si>
    <t>Wedstrijd nummer:</t>
  </si>
  <si>
    <t>klasse</t>
  </si>
  <si>
    <t>Ftn</t>
  </si>
  <si>
    <t>Bar.</t>
  </si>
  <si>
    <t>Stijl tijd</t>
  </si>
  <si>
    <t>Plaatsingspunten niet gefinisht</t>
  </si>
  <si>
    <t>Blanko is volgens plaatsing</t>
  </si>
  <si>
    <t>Volgorde ex-aequo regeling:</t>
  </si>
  <si>
    <t>Afvaardiging Regiokampioenschappen</t>
  </si>
  <si>
    <t>Afv. Regio</t>
  </si>
  <si>
    <t>Aanmelden; Afmelden, Blanko is iedereen</t>
  </si>
  <si>
    <t>kl.</t>
  </si>
  <si>
    <t>BB</t>
  </si>
  <si>
    <t>Sortering fouten</t>
  </si>
  <si>
    <t>LEES ONDERSTAANDE INFO EERST!!</t>
  </si>
  <si>
    <t>Zowel de afgevaardigden als de reserves dienen zich aan te melden met een digitaal inschrijf formulier bij het secretariaat van de kring .</t>
  </si>
  <si>
    <t>ftn1</t>
  </si>
  <si>
    <t>styl1</t>
  </si>
  <si>
    <t>wvr1</t>
  </si>
  <si>
    <t>ftn2</t>
  </si>
  <si>
    <t>styl2</t>
  </si>
  <si>
    <t>wvr2</t>
  </si>
  <si>
    <t>styl1  1e</t>
  </si>
  <si>
    <t>styl2  1e bar.</t>
  </si>
  <si>
    <t>styl1  2e</t>
  </si>
  <si>
    <t>styl1  3e</t>
  </si>
  <si>
    <t>styl2  3e bar.</t>
  </si>
  <si>
    <t>styl1  4e</t>
  </si>
  <si>
    <t>styl2  4e bar.</t>
  </si>
  <si>
    <t>ftn1  1e</t>
  </si>
  <si>
    <t>ftn2  1e</t>
  </si>
  <si>
    <t>ftn1  2e</t>
  </si>
  <si>
    <t>ftn2  2e</t>
  </si>
  <si>
    <t>ftn1  3e</t>
  </si>
  <si>
    <t>ftn2  3e</t>
  </si>
  <si>
    <t>ftn1  4e</t>
  </si>
  <si>
    <t>ftn2  4e</t>
  </si>
  <si>
    <t xml:space="preserve"> 4e tot ftn</t>
  </si>
  <si>
    <t>3e tot ftn</t>
  </si>
  <si>
    <t>2e tot ftn</t>
  </si>
  <si>
    <t>1e tot ftn</t>
  </si>
  <si>
    <t>tijd1</t>
  </si>
  <si>
    <t>tijd2</t>
  </si>
  <si>
    <t>1: fouten barrage</t>
  </si>
  <si>
    <t>styl2  2e bar.</t>
  </si>
  <si>
    <t>5e wedstrijd</t>
  </si>
  <si>
    <t>6e wedstrijd</t>
  </si>
  <si>
    <t>Plaatsingspunten 6e wedstrijd:</t>
  </si>
  <si>
    <t>Plaatsingspunten 5e wedstrijd:</t>
  </si>
  <si>
    <t>ftn1  5e</t>
  </si>
  <si>
    <t>styl1  5e</t>
  </si>
  <si>
    <t>ftn2  5e</t>
  </si>
  <si>
    <t>styl2  5e bar.</t>
  </si>
  <si>
    <t xml:space="preserve"> 5e tot ftn</t>
  </si>
  <si>
    <t>ftn1  6e</t>
  </si>
  <si>
    <t>styl1  6e</t>
  </si>
  <si>
    <t>ftn2  6e</t>
  </si>
  <si>
    <t>styl2  6e bar.</t>
  </si>
  <si>
    <t xml:space="preserve"> 6e tot ftn</t>
  </si>
  <si>
    <t>5e tot ftn</t>
  </si>
  <si>
    <t xml:space="preserve"> </t>
  </si>
  <si>
    <t>A / B</t>
  </si>
  <si>
    <t>C</t>
  </si>
  <si>
    <t>D / E</t>
  </si>
  <si>
    <t>Z - ZZ</t>
  </si>
  <si>
    <t>C / D / E</t>
  </si>
  <si>
    <t>Klasse Z-ZZ samenvoegen</t>
  </si>
  <si>
    <t>Klasse BB verbergen</t>
  </si>
  <si>
    <t>zie dressuur</t>
  </si>
  <si>
    <t>Zie dressuur</t>
  </si>
  <si>
    <t>Nee</t>
  </si>
  <si>
    <t>Discipline:</t>
  </si>
  <si>
    <t>Ruiter / amazone</t>
  </si>
  <si>
    <t>Laag Soeren</t>
  </si>
  <si>
    <t>13/14 november 2021</t>
  </si>
  <si>
    <t xml:space="preserve">Gorsel </t>
  </si>
  <si>
    <t>27/28 noveber 2021</t>
  </si>
  <si>
    <t>Brummen</t>
  </si>
  <si>
    <t>8/9 januari 2022</t>
  </si>
  <si>
    <t>908712FD</t>
  </si>
  <si>
    <t>Flash VDS</t>
  </si>
  <si>
    <t>Graafschap, PC. De</t>
  </si>
  <si>
    <t>Uit2</t>
  </si>
  <si>
    <t>939353GB</t>
  </si>
  <si>
    <t>Sophie Buis</t>
  </si>
  <si>
    <t>Gjelt van de Haar</t>
  </si>
  <si>
    <t>Oortveldruiters, PC. De</t>
  </si>
  <si>
    <t>904822FL</t>
  </si>
  <si>
    <t>Geeft nooit op</t>
  </si>
  <si>
    <t>Gorssel-Zutphen, PC.</t>
  </si>
  <si>
    <t>939649CC</t>
  </si>
  <si>
    <t>Creekman's Cas</t>
  </si>
  <si>
    <t>862956LN</t>
  </si>
  <si>
    <t>Lady Elegance</t>
  </si>
  <si>
    <t>844369EB</t>
  </si>
  <si>
    <t>Estrella CCXXVIII</t>
  </si>
  <si>
    <t>Spreng (PPSV), PC. De</t>
  </si>
  <si>
    <t>918292MK</t>
  </si>
  <si>
    <t>Meedenbliks's Gwen</t>
  </si>
  <si>
    <t>939592EC</t>
  </si>
  <si>
    <t>Eikenhorst's Marius</t>
  </si>
  <si>
    <t>900538TW</t>
  </si>
  <si>
    <t>taco</t>
  </si>
  <si>
    <t>IJsselruiters, PC. De</t>
  </si>
  <si>
    <t>Uit12</t>
  </si>
  <si>
    <t>825483DH</t>
  </si>
  <si>
    <t>Donja Johnson</t>
  </si>
  <si>
    <t>NG</t>
  </si>
  <si>
    <t>835764KO</t>
  </si>
  <si>
    <t>Kantje's Zoey</t>
  </si>
  <si>
    <t>900940HK</t>
  </si>
  <si>
    <t>Hooghei's Chesterfield</t>
  </si>
  <si>
    <t>Uit11</t>
  </si>
  <si>
    <t>931755AH</t>
  </si>
  <si>
    <t>Annabel Van De Stompslag</t>
  </si>
  <si>
    <t>880450SB</t>
  </si>
  <si>
    <t>Lisanne Berendsen</t>
  </si>
  <si>
    <t>Sandocan van de Stompslag</t>
  </si>
  <si>
    <t>866049DS</t>
  </si>
  <si>
    <t>Don Luigi</t>
  </si>
  <si>
    <t>914470PS</t>
  </si>
  <si>
    <t>Pronk Stables Pépé</t>
  </si>
  <si>
    <t>881648VB</t>
  </si>
  <si>
    <t>Larienhof's Dito</t>
  </si>
  <si>
    <t>845835BP</t>
  </si>
  <si>
    <t>Bond Girl</t>
  </si>
  <si>
    <t>802113CK</t>
  </si>
  <si>
    <t>Corrie.d.</t>
  </si>
  <si>
    <t>939790OD</t>
  </si>
  <si>
    <t>Orchid's Wianka</t>
  </si>
  <si>
    <t>846701HK</t>
  </si>
  <si>
    <t>Harry's Horse Pearsy's Son</t>
  </si>
  <si>
    <t>Uit1</t>
  </si>
  <si>
    <t xml:space="preserve">Import gegevens </t>
  </si>
  <si>
    <t>Maaike van Dongen</t>
  </si>
  <si>
    <t>B -C</t>
  </si>
  <si>
    <t>B -D</t>
  </si>
  <si>
    <t>Marieke Lammers</t>
  </si>
  <si>
    <t>Lisanne Corporaal</t>
  </si>
  <si>
    <t>Samara Nikkels</t>
  </si>
  <si>
    <t>Oana van den Bosch</t>
  </si>
  <si>
    <t>B -E</t>
  </si>
  <si>
    <t>Lisa Kunze</t>
  </si>
  <si>
    <t>Xander Corporaal</t>
  </si>
  <si>
    <t>Erieke Wassink</t>
  </si>
  <si>
    <t>Zoë Hesse</t>
  </si>
  <si>
    <t>Pien Oost</t>
  </si>
  <si>
    <t>L -C</t>
  </si>
  <si>
    <t>Felyne Boschloo - Karsijns</t>
  </si>
  <si>
    <t>Anouk Hammers</t>
  </si>
  <si>
    <t>L -D</t>
  </si>
  <si>
    <t>Vivian Schiphorst</t>
  </si>
  <si>
    <t>Iris Papen</t>
  </si>
  <si>
    <t>Guus Krieger</t>
  </si>
  <si>
    <t>L -E</t>
  </si>
  <si>
    <t>Beau van Dijk</t>
  </si>
  <si>
    <t>M -D</t>
  </si>
  <si>
    <t>915620GB</t>
  </si>
  <si>
    <t>Getswerder's Rosalie</t>
  </si>
  <si>
    <t>Molenruiters, PC. De</t>
  </si>
  <si>
    <t>919447MS</t>
  </si>
  <si>
    <t>My Baby Bont</t>
  </si>
  <si>
    <t>782920AB</t>
  </si>
  <si>
    <t>Kalmaan's Adje</t>
  </si>
  <si>
    <t>Loenermarkruiters, PC. De</t>
  </si>
  <si>
    <t>920795CS</t>
  </si>
  <si>
    <t>Cindy</t>
  </si>
  <si>
    <t>In Den Bosch, PC.</t>
  </si>
  <si>
    <t>901883JV</t>
  </si>
  <si>
    <t>Jenny</t>
  </si>
  <si>
    <t>Tess Brons</t>
  </si>
  <si>
    <t>Milou Stam</t>
  </si>
  <si>
    <t>Dagmar Van Bemmel</t>
  </si>
  <si>
    <t>Romée Schutten</t>
  </si>
  <si>
    <t>Brit Vaartjes</t>
  </si>
  <si>
    <t>M -C</t>
  </si>
  <si>
    <t>Klasse: B Cat.: C</t>
  </si>
  <si>
    <t>Afvaardiging: 1</t>
  </si>
  <si>
    <t>Klasse: B Cat.: D / E</t>
  </si>
  <si>
    <t>Afvaardiging: 4</t>
  </si>
  <si>
    <t>Klasse: L Cat.: C</t>
  </si>
  <si>
    <t>Afvaardiging: 2</t>
  </si>
  <si>
    <t>Klasse: L Cat.: D / E</t>
  </si>
  <si>
    <t>Klasse: M Cat.: C</t>
  </si>
  <si>
    <t>Klasse: M Cat.: D / E</t>
  </si>
  <si>
    <t>Afvaardiging: 3</t>
  </si>
  <si>
    <t>Klasse: L Cat.: A / B</t>
  </si>
  <si>
    <t>D</t>
  </si>
  <si>
    <t>1e Res.</t>
  </si>
  <si>
    <t>E</t>
  </si>
  <si>
    <t>2e Res.</t>
  </si>
  <si>
    <t>``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</si>
</sst>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22"/>
      <color indexed="57"/>
      <name val="Arial"/>
      <family val="2"/>
    </font>
    <font>
      <b/>
      <sz val="22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36363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right" vertical="top"/>
      <protection/>
    </xf>
    <xf numFmtId="0" fontId="0" fillId="33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NumberFormat="1" applyAlignment="1" applyProtection="1">
      <alignment horizontal="right" vertical="top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/>
      <protection/>
    </xf>
    <xf numFmtId="2" fontId="0" fillId="33" borderId="10" xfId="0" applyNumberFormat="1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left"/>
      <protection locked="0"/>
    </xf>
    <xf numFmtId="2" fontId="0" fillId="33" borderId="23" xfId="0" applyNumberFormat="1" applyFill="1" applyBorder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164" fontId="0" fillId="34" borderId="17" xfId="0" applyNumberFormat="1" applyFill="1" applyBorder="1" applyAlignment="1" applyProtection="1">
      <alignment horizontal="center"/>
      <protection/>
    </xf>
    <xf numFmtId="164" fontId="0" fillId="33" borderId="17" xfId="0" applyNumberFormat="1" applyFill="1" applyBorder="1" applyAlignment="1" applyProtection="1">
      <alignment/>
      <protection/>
    </xf>
    <xf numFmtId="164" fontId="0" fillId="34" borderId="17" xfId="0" applyNumberFormat="1" applyFill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/>
    </xf>
    <xf numFmtId="164" fontId="0" fillId="35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wrapText="1"/>
      <protection/>
    </xf>
    <xf numFmtId="0" fontId="0" fillId="33" borderId="19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4" fillId="0" borderId="0" xfId="54" applyFont="1" applyAlignment="1">
      <alignment horizontal="center" vertical="top" wrapText="1"/>
      <protection/>
    </xf>
    <xf numFmtId="0" fontId="5" fillId="0" borderId="0" xfId="54" applyFont="1" applyAlignment="1">
      <alignment vertical="top" wrapText="1"/>
      <protection/>
    </xf>
    <xf numFmtId="164" fontId="0" fillId="33" borderId="10" xfId="0" applyNumberFormat="1" applyFont="1" applyFill="1" applyBorder="1" applyAlignment="1" applyProtection="1">
      <alignment/>
      <protection/>
    </xf>
    <xf numFmtId="2" fontId="0" fillId="34" borderId="17" xfId="0" applyNumberFormat="1" applyFill="1" applyBorder="1" applyAlignment="1" applyProtection="1">
      <alignment horizontal="center"/>
      <protection/>
    </xf>
    <xf numFmtId="2" fontId="0" fillId="34" borderId="17" xfId="0" applyNumberForma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wrapText="1"/>
      <protection/>
    </xf>
    <xf numFmtId="0" fontId="0" fillId="34" borderId="17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/>
      <protection/>
    </xf>
    <xf numFmtId="0" fontId="0" fillId="34" borderId="17" xfId="0" applyNumberFormat="1" applyFill="1" applyBorder="1" applyAlignment="1" applyProtection="1">
      <alignment/>
      <protection locked="0"/>
    </xf>
    <xf numFmtId="0" fontId="0" fillId="35" borderId="10" xfId="0" applyNumberForma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wrapText="1"/>
      <protection/>
    </xf>
    <xf numFmtId="0" fontId="0" fillId="35" borderId="10" xfId="0" applyNumberFormat="1" applyFill="1" applyBorder="1" applyAlignment="1" applyProtection="1">
      <alignment/>
      <protection locked="0"/>
    </xf>
    <xf numFmtId="2" fontId="0" fillId="33" borderId="17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41" fillId="0" borderId="0" xfId="0" applyFont="1" applyAlignment="1">
      <alignment/>
    </xf>
    <xf numFmtId="49" fontId="0" fillId="34" borderId="16" xfId="0" applyNumberFormat="1" applyFont="1" applyFill="1" applyBorder="1" applyAlignment="1" applyProtection="1">
      <alignment horizontal="left"/>
      <protection locked="0"/>
    </xf>
    <xf numFmtId="49" fontId="0" fillId="34" borderId="15" xfId="0" applyNumberFormat="1" applyFont="1" applyFill="1" applyBorder="1" applyAlignment="1" applyProtection="1">
      <alignment horizontal="left"/>
      <protection locked="0"/>
    </xf>
    <xf numFmtId="49" fontId="0" fillId="34" borderId="17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0" fillId="35" borderId="16" xfId="0" applyFill="1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 horizontal="left"/>
      <protection locked="0"/>
    </xf>
    <xf numFmtId="0" fontId="0" fillId="35" borderId="17" xfId="0" applyFill="1" applyBorder="1" applyAlignment="1" applyProtection="1">
      <alignment horizontal="left"/>
      <protection locked="0"/>
    </xf>
    <xf numFmtId="49" fontId="0" fillId="35" borderId="16" xfId="0" applyNumberFormat="1" applyFont="1" applyFill="1" applyBorder="1" applyAlignment="1" applyProtection="1">
      <alignment horizontal="left"/>
      <protection locked="0"/>
    </xf>
    <xf numFmtId="49" fontId="0" fillId="35" borderId="15" xfId="0" applyNumberFormat="1" applyFont="1" applyFill="1" applyBorder="1" applyAlignment="1" applyProtection="1">
      <alignment horizontal="left"/>
      <protection locked="0"/>
    </xf>
    <xf numFmtId="49" fontId="0" fillId="35" borderId="17" xfId="0" applyNumberFormat="1" applyFont="1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49" fontId="0" fillId="35" borderId="16" xfId="0" applyNumberFormat="1" applyFont="1" applyFill="1" applyBorder="1" applyAlignment="1" applyProtection="1">
      <alignment horizontal="left"/>
      <protection/>
    </xf>
    <xf numFmtId="49" fontId="0" fillId="35" borderId="15" xfId="0" applyNumberFormat="1" applyFont="1" applyFill="1" applyBorder="1" applyAlignment="1" applyProtection="1">
      <alignment horizontal="left"/>
      <protection/>
    </xf>
    <xf numFmtId="49" fontId="0" fillId="35" borderId="17" xfId="0" applyNumberFormat="1" applyFont="1" applyFill="1" applyBorder="1" applyAlignment="1" applyProtection="1">
      <alignment horizontal="left"/>
      <protection/>
    </xf>
    <xf numFmtId="0" fontId="0" fillId="35" borderId="15" xfId="0" applyNumberFormat="1" applyFont="1" applyFill="1" applyBorder="1" applyAlignment="1" applyProtection="1">
      <alignment horizontal="left"/>
      <protection/>
    </xf>
    <xf numFmtId="0" fontId="0" fillId="35" borderId="17" xfId="0" applyNumberFormat="1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22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34" borderId="15" xfId="0" applyNumberFormat="1" applyFont="1" applyFill="1" applyBorder="1" applyAlignment="1" applyProtection="1">
      <alignment horizontal="left"/>
      <protection locked="0"/>
    </xf>
    <xf numFmtId="0" fontId="0" fillId="34" borderId="17" xfId="0" applyNumberFormat="1" applyFont="1" applyFill="1" applyBorder="1" applyAlignment="1" applyProtection="1">
      <alignment horizontal="left"/>
      <protection locked="0"/>
    </xf>
    <xf numFmtId="0" fontId="0" fillId="35" borderId="15" xfId="0" applyNumberFormat="1" applyFont="1" applyFill="1" applyBorder="1" applyAlignment="1" applyProtection="1">
      <alignment horizontal="left"/>
      <protection locked="0"/>
    </xf>
    <xf numFmtId="0" fontId="0" fillId="35" borderId="17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A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28.28125" style="0" customWidth="1"/>
  </cols>
  <sheetData>
    <row r="1" ht="27.75">
      <c r="A1" s="90" t="s">
        <v>79</v>
      </c>
    </row>
    <row r="2" ht="27.75">
      <c r="A2" s="90"/>
    </row>
    <row r="3" ht="83.25">
      <c r="A3" s="91" t="s">
        <v>80</v>
      </c>
    </row>
    <row r="4" ht="27.75">
      <c r="A4" s="91"/>
    </row>
    <row r="5" ht="27.75" customHeight="1">
      <c r="A5" s="91"/>
    </row>
    <row r="6" ht="27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CN16"/>
  <sheetViews>
    <sheetView zoomScalePageLayoutView="0" workbookViewId="0" topLeftCell="A1">
      <pane xSplit="5" ySplit="8" topLeftCell="G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G16" sqref="BG16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5.28125" style="94" customWidth="1"/>
    <col min="9" max="9" width="4.140625" style="79" hidden="1" customWidth="1"/>
    <col min="10" max="10" width="3.7109375" style="104" customWidth="1"/>
    <col min="11" max="11" width="5.28125" style="95" customWidth="1"/>
    <col min="12" max="12" width="4.140625" style="80" hidden="1" customWidth="1"/>
    <col min="13" max="14" width="3.00390625" style="73" customWidth="1"/>
    <col min="15" max="15" width="3.7109375" style="107" customWidth="1"/>
    <col min="16" max="16" width="5.28125" style="96" customWidth="1"/>
    <col min="17" max="17" width="4.140625" style="82" hidden="1" customWidth="1"/>
    <col min="18" max="18" width="3.7109375" style="107" customWidth="1"/>
    <col min="19" max="19" width="5.28125" style="96" customWidth="1"/>
    <col min="20" max="20" width="4.140625" style="82" hidden="1" customWidth="1"/>
    <col min="21" max="22" width="3.00390625" style="74" customWidth="1"/>
    <col min="23" max="23" width="3.7109375" style="98" customWidth="1"/>
    <col min="24" max="24" width="5.28125" style="95" customWidth="1"/>
    <col min="25" max="25" width="4.140625" style="80" hidden="1" customWidth="1"/>
    <col min="26" max="26" width="3.7109375" style="98" customWidth="1"/>
    <col min="27" max="27" width="5.28125" style="95" customWidth="1"/>
    <col min="28" max="28" width="4.140625" style="80" hidden="1" customWidth="1"/>
    <col min="29" max="30" width="3.00390625" style="73" customWidth="1"/>
    <col min="31" max="31" width="3.7109375" style="107" hidden="1" customWidth="1"/>
    <col min="32" max="32" width="5.28125" style="96" hidden="1" customWidth="1"/>
    <col min="33" max="33" width="4.140625" style="82" hidden="1" customWidth="1"/>
    <col min="34" max="34" width="3.7109375" style="107" hidden="1" customWidth="1"/>
    <col min="35" max="35" width="5.28125" style="96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5.28125" style="95" hidden="1" customWidth="1"/>
    <col min="41" max="41" width="4.140625" style="80" hidden="1" customWidth="1"/>
    <col min="42" max="42" width="3.7109375" style="98" hidden="1" customWidth="1"/>
    <col min="43" max="43" width="5.28125" style="95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5.28125" style="96" hidden="1" customWidth="1"/>
    <col min="49" max="49" width="4.140625" style="82" hidden="1" customWidth="1"/>
    <col min="50" max="50" width="3.7109375" style="107" hidden="1" customWidth="1"/>
    <col min="51" max="51" width="5.28125" style="96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0" style="47" hidden="1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5.710937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47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93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IF(H2&gt;99,0,H2)</f>
        <v>0</v>
      </c>
      <c r="BM2" s="47">
        <f>IF(J2&gt;99,199,J2)</f>
        <v>0</v>
      </c>
      <c r="BN2" s="47">
        <f>IF(K2&gt;99,0,K2)</f>
        <v>0</v>
      </c>
      <c r="BO2" s="47">
        <f>BK2+BM2</f>
        <v>0</v>
      </c>
      <c r="BP2" s="47">
        <f>IF(O2&gt;99,199,O2)</f>
        <v>0</v>
      </c>
      <c r="BQ2" s="47">
        <f>IF(P2&gt;99,0,P2)</f>
        <v>0</v>
      </c>
      <c r="BR2" s="47">
        <f>IF(R2&gt;99,199,R2)</f>
        <v>0</v>
      </c>
      <c r="BS2" s="47">
        <f>IF(S2&gt;99,0,S2)</f>
        <v>0</v>
      </c>
      <c r="BT2" s="47">
        <f>BP2+BR2</f>
        <v>0</v>
      </c>
      <c r="BU2" s="47">
        <f>IF(W2&gt;99,199,W2)</f>
        <v>0</v>
      </c>
      <c r="BV2" s="47">
        <f>IF(X2&gt;99,0,X2)</f>
        <v>0</v>
      </c>
      <c r="BW2" s="47">
        <f>IF(Z2&gt;99,199,Z2)</f>
        <v>0</v>
      </c>
      <c r="BX2" s="47">
        <f>IF(AA2&gt;99,0,AA2)</f>
        <v>0</v>
      </c>
      <c r="BY2" s="47">
        <f>BU2+BW2</f>
        <v>0</v>
      </c>
      <c r="BZ2" s="47">
        <f>IF(AE2&gt;99,199,AE2)</f>
        <v>0</v>
      </c>
      <c r="CA2" s="47">
        <f>IF(AF2&gt;99,0,AF2)</f>
        <v>0</v>
      </c>
      <c r="CB2" s="47">
        <f>IF(AH2&gt;99,199,AH2)</f>
        <v>0</v>
      </c>
      <c r="CC2" s="47">
        <f>IF(AI2&gt;99,0,AI2)</f>
        <v>0</v>
      </c>
      <c r="CD2" s="47">
        <f>BZ2+CB2</f>
        <v>0</v>
      </c>
      <c r="CE2" s="47">
        <f>IF(AM2&gt;99,199,AM2)</f>
        <v>0</v>
      </c>
      <c r="CF2" s="47">
        <f>IF(AN2&gt;99,0,AN2)</f>
        <v>0</v>
      </c>
      <c r="CG2" s="47">
        <f>IF(AP2&gt;99,199,AP2)</f>
        <v>0</v>
      </c>
      <c r="CH2" s="47">
        <f>IF(AQ2&gt;99,0,AQ2)</f>
        <v>0</v>
      </c>
      <c r="CI2" s="47">
        <f>CE2+CG2</f>
        <v>0</v>
      </c>
      <c r="CJ2" s="47">
        <f>IF(AU2&gt;99,199,AU2)</f>
        <v>0</v>
      </c>
      <c r="CK2" s="47">
        <f>IF(AV2&gt;99,0,AV2)</f>
        <v>0</v>
      </c>
      <c r="CL2" s="47">
        <f>IF(AX2&gt;99,199,AX2)</f>
        <v>0</v>
      </c>
      <c r="CM2" s="47">
        <f>IF(AY2&gt;99,0,AY2)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>
        <v>4</v>
      </c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34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128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>
        <v>2</v>
      </c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29" t="str">
        <f>Instellingen!C43</f>
        <v> </v>
      </c>
      <c r="AF7" s="130"/>
      <c r="AG7" s="130"/>
      <c r="AH7" s="130"/>
      <c r="AI7" s="130"/>
      <c r="AJ7" s="130"/>
      <c r="AK7" s="130"/>
      <c r="AL7" s="131"/>
      <c r="AM7" s="115" t="str">
        <f>Instellingen!C44</f>
        <v> </v>
      </c>
      <c r="AN7" s="173"/>
      <c r="AO7" s="173"/>
      <c r="AP7" s="173"/>
      <c r="AQ7" s="173"/>
      <c r="AR7" s="173"/>
      <c r="AS7" s="173"/>
      <c r="AT7" s="174"/>
      <c r="AU7" s="129" t="str">
        <f>Instellingen!C45</f>
        <v> </v>
      </c>
      <c r="AV7" s="175"/>
      <c r="AW7" s="175"/>
      <c r="AX7" s="175"/>
      <c r="AY7" s="175"/>
      <c r="AZ7" s="175"/>
      <c r="BA7" s="175"/>
      <c r="BB7" s="176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108" t="s">
        <v>106</v>
      </c>
      <c r="I8" s="78" t="s">
        <v>83</v>
      </c>
      <c r="J8" s="103" t="s">
        <v>84</v>
      </c>
      <c r="K8" s="97" t="s">
        <v>107</v>
      </c>
      <c r="L8" s="81" t="s">
        <v>86</v>
      </c>
      <c r="M8" s="2" t="s">
        <v>4</v>
      </c>
      <c r="N8" s="2" t="s">
        <v>15</v>
      </c>
      <c r="O8" s="106" t="s">
        <v>81</v>
      </c>
      <c r="P8" s="97" t="s">
        <v>106</v>
      </c>
      <c r="Q8" s="92" t="s">
        <v>83</v>
      </c>
      <c r="R8" s="99" t="s">
        <v>84</v>
      </c>
      <c r="S8" s="97" t="s">
        <v>107</v>
      </c>
      <c r="T8" s="92" t="s">
        <v>86</v>
      </c>
      <c r="U8" s="2" t="s">
        <v>4</v>
      </c>
      <c r="V8" s="2" t="s">
        <v>15</v>
      </c>
      <c r="W8" s="106" t="s">
        <v>81</v>
      </c>
      <c r="X8" s="97" t="s">
        <v>106</v>
      </c>
      <c r="Y8" s="92" t="s">
        <v>83</v>
      </c>
      <c r="Z8" s="99" t="s">
        <v>84</v>
      </c>
      <c r="AA8" s="97" t="s">
        <v>107</v>
      </c>
      <c r="AB8" s="92" t="s">
        <v>86</v>
      </c>
      <c r="AC8" s="2" t="s">
        <v>4</v>
      </c>
      <c r="AD8" s="2" t="s">
        <v>15</v>
      </c>
      <c r="AE8" s="106" t="s">
        <v>81</v>
      </c>
      <c r="AF8" s="97" t="s">
        <v>106</v>
      </c>
      <c r="AG8" s="92" t="s">
        <v>83</v>
      </c>
      <c r="AH8" s="99" t="s">
        <v>84</v>
      </c>
      <c r="AI8" s="97" t="s">
        <v>107</v>
      </c>
      <c r="AJ8" s="92" t="s">
        <v>86</v>
      </c>
      <c r="AK8" s="2" t="s">
        <v>4</v>
      </c>
      <c r="AL8" s="2" t="s">
        <v>15</v>
      </c>
      <c r="AM8" s="106" t="s">
        <v>81</v>
      </c>
      <c r="AN8" s="97" t="s">
        <v>106</v>
      </c>
      <c r="AO8" s="92" t="s">
        <v>83</v>
      </c>
      <c r="AP8" s="99" t="s">
        <v>84</v>
      </c>
      <c r="AQ8" s="97" t="s">
        <v>107</v>
      </c>
      <c r="AR8" s="92" t="s">
        <v>86</v>
      </c>
      <c r="AS8" s="2" t="s">
        <v>4</v>
      </c>
      <c r="AT8" s="2" t="s">
        <v>15</v>
      </c>
      <c r="AU8" s="106" t="s">
        <v>81</v>
      </c>
      <c r="AV8" s="97" t="s">
        <v>106</v>
      </c>
      <c r="AW8" s="92" t="s">
        <v>83</v>
      </c>
      <c r="AX8" s="99" t="s">
        <v>84</v>
      </c>
      <c r="AY8" s="97" t="s">
        <v>107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6" t="s">
        <v>114</v>
      </c>
      <c r="CF8" s="86" t="s">
        <v>115</v>
      </c>
      <c r="CG8" s="86" t="s">
        <v>116</v>
      </c>
      <c r="CH8" s="86" t="s">
        <v>117</v>
      </c>
      <c r="CI8" s="87" t="s">
        <v>124</v>
      </c>
      <c r="CJ8" s="86" t="s">
        <v>119</v>
      </c>
      <c r="CK8" s="86" t="s">
        <v>120</v>
      </c>
      <c r="CL8" s="86" t="s">
        <v>121</v>
      </c>
      <c r="CM8" s="87" t="s">
        <v>122</v>
      </c>
      <c r="CN8" s="87" t="s">
        <v>123</v>
      </c>
    </row>
    <row r="9" spans="1:92" ht="12.75">
      <c r="A9" s="8">
        <v>1</v>
      </c>
      <c r="B9" s="8" t="s">
        <v>178</v>
      </c>
      <c r="C9" s="8" t="s">
        <v>214</v>
      </c>
      <c r="D9" s="8" t="s">
        <v>179</v>
      </c>
      <c r="E9" s="8" t="s">
        <v>215</v>
      </c>
      <c r="F9" s="8" t="s">
        <v>168</v>
      </c>
      <c r="G9" s="98">
        <v>0</v>
      </c>
      <c r="H9" s="94">
        <v>61.99</v>
      </c>
      <c r="J9" s="104">
        <v>0</v>
      </c>
      <c r="K9" s="95">
        <v>37.44</v>
      </c>
      <c r="M9" s="73">
        <v>1</v>
      </c>
      <c r="N9" s="73">
        <v>1</v>
      </c>
      <c r="O9" s="107">
        <v>0</v>
      </c>
      <c r="P9" s="96">
        <v>59.13</v>
      </c>
      <c r="R9" s="107">
        <v>0</v>
      </c>
      <c r="S9" s="96">
        <v>37.27</v>
      </c>
      <c r="U9" s="74">
        <v>1</v>
      </c>
      <c r="V9" s="74">
        <v>1</v>
      </c>
      <c r="AD9" s="73">
        <v>99</v>
      </c>
      <c r="BC9" s="14">
        <f aca="true" t="shared" si="0" ref="BC9:BC16">N9+V9+AD9+AL9+AT9+BB9</f>
        <v>101</v>
      </c>
      <c r="BD9" s="28">
        <f>IF($O$4&gt;0,(LARGE(($N9,$V9,$AD9,$AL9,$AT9,$BB9),1)),"0")</f>
        <v>99</v>
      </c>
      <c r="BE9" s="28">
        <f aca="true" t="shared" si="1" ref="BE9:BE16">BC9-BD9</f>
        <v>2</v>
      </c>
      <c r="BF9" s="8">
        <v>1</v>
      </c>
      <c r="BK9" s="47">
        <f aca="true" t="shared" si="2" ref="BK9:BK16">IF(G9&gt;99,199,G9)</f>
        <v>0</v>
      </c>
      <c r="BL9" s="47">
        <f aca="true" t="shared" si="3" ref="BL9:BL16">IF(H9&gt;99,0,H9)</f>
        <v>61.99</v>
      </c>
      <c r="BM9" s="47">
        <f aca="true" t="shared" si="4" ref="BM9:BM16">IF(J9&gt;99,199,J9)</f>
        <v>0</v>
      </c>
      <c r="BN9" s="47">
        <f aca="true" t="shared" si="5" ref="BN9:BN16">IF(K9&gt;99,0,K9)</f>
        <v>37.44</v>
      </c>
      <c r="BO9" s="47">
        <f aca="true" t="shared" si="6" ref="BO9:BO16">BK9+BM9</f>
        <v>0</v>
      </c>
      <c r="BP9" s="47">
        <f aca="true" t="shared" si="7" ref="BP9:BP16">IF(O9&gt;99,199,O9)</f>
        <v>0</v>
      </c>
      <c r="BQ9" s="47">
        <f aca="true" t="shared" si="8" ref="BQ9:BQ16">IF(P9&gt;99,0,P9)</f>
        <v>59.13</v>
      </c>
      <c r="BR9" s="47">
        <f aca="true" t="shared" si="9" ref="BR9:BR16">IF(R9&gt;99,199,R9)</f>
        <v>0</v>
      </c>
      <c r="BS9" s="47">
        <f aca="true" t="shared" si="10" ref="BS9:BS16">IF(S9&gt;99,0,S9)</f>
        <v>37.27</v>
      </c>
      <c r="BT9" s="47">
        <f aca="true" t="shared" si="11" ref="BT9:BT16">BP9+BR9</f>
        <v>0</v>
      </c>
      <c r="BU9" s="47">
        <f aca="true" t="shared" si="12" ref="BU9:BU16">IF(W9&gt;99,199,W9)</f>
        <v>0</v>
      </c>
      <c r="BV9" s="47">
        <f aca="true" t="shared" si="13" ref="BV9:BV16">IF(X9&gt;99,0,X9)</f>
        <v>0</v>
      </c>
      <c r="BW9" s="47">
        <f aca="true" t="shared" si="14" ref="BW9:BW16">IF(Z9&gt;99,199,Z9)</f>
        <v>0</v>
      </c>
      <c r="BX9" s="47">
        <f aca="true" t="shared" si="15" ref="BX9:BX16">IF(AA9&gt;99,0,AA9)</f>
        <v>0</v>
      </c>
      <c r="BY9" s="47">
        <f aca="true" t="shared" si="16" ref="BY9:BY16">BU9+BW9</f>
        <v>0</v>
      </c>
      <c r="BZ9" s="47">
        <f aca="true" t="shared" si="17" ref="BZ9:BZ16">IF(AE9&gt;99,199,AE9)</f>
        <v>0</v>
      </c>
      <c r="CA9" s="47">
        <f aca="true" t="shared" si="18" ref="CA9:CA16">IF(AF9&gt;99,0,AF9)</f>
        <v>0</v>
      </c>
      <c r="CB9" s="47">
        <f aca="true" t="shared" si="19" ref="CB9:CB16">IF(AH9&gt;99,199,AH9)</f>
        <v>0</v>
      </c>
      <c r="CC9" s="47">
        <f aca="true" t="shared" si="20" ref="CC9:CC16">IF(AI9&gt;99,0,AI9)</f>
        <v>0</v>
      </c>
      <c r="CD9" s="47">
        <f aca="true" t="shared" si="21" ref="CD9:CD16">BZ9+CB9</f>
        <v>0</v>
      </c>
      <c r="CE9" s="47">
        <f aca="true" t="shared" si="22" ref="CE9:CE16">IF(AM9&gt;99,199,AM9)</f>
        <v>0</v>
      </c>
      <c r="CF9" s="47">
        <f aca="true" t="shared" si="23" ref="CF9:CF16">IF(AN9&gt;99,0,AN9)</f>
        <v>0</v>
      </c>
      <c r="CG9" s="47">
        <f aca="true" t="shared" si="24" ref="CG9:CG16">IF(AP9&gt;99,199,AP9)</f>
        <v>0</v>
      </c>
      <c r="CH9" s="47">
        <f aca="true" t="shared" si="25" ref="CH9:CH16">IF(AQ9&gt;99,0,AQ9)</f>
        <v>0</v>
      </c>
      <c r="CI9" s="47">
        <f aca="true" t="shared" si="26" ref="CI9:CI16">CE9+CG9</f>
        <v>0</v>
      </c>
      <c r="CJ9" s="47">
        <f aca="true" t="shared" si="27" ref="CJ9:CJ16">IF(AU9&gt;99,199,AU9)</f>
        <v>0</v>
      </c>
      <c r="CK9" s="47">
        <f aca="true" t="shared" si="28" ref="CK9:CK16">IF(AV9&gt;99,0,AV9)</f>
        <v>0</v>
      </c>
      <c r="CL9" s="47">
        <f aca="true" t="shared" si="29" ref="CL9:CL16">IF(AX9&gt;99,199,AX9)</f>
        <v>0</v>
      </c>
      <c r="CM9" s="47">
        <f aca="true" t="shared" si="30" ref="CM9:CM16">IF(AY9&gt;99,0,AY9)</f>
        <v>0</v>
      </c>
      <c r="CN9" s="47">
        <f aca="true" t="shared" si="31" ref="CN9:CN16">CJ9+CL9</f>
        <v>0</v>
      </c>
    </row>
    <row r="10" spans="1:92" ht="12.75">
      <c r="A10" s="8">
        <v>2</v>
      </c>
      <c r="B10" s="8" t="s">
        <v>148</v>
      </c>
      <c r="C10" s="8" t="s">
        <v>149</v>
      </c>
      <c r="D10" s="8" t="s">
        <v>150</v>
      </c>
      <c r="E10" s="8" t="s">
        <v>215</v>
      </c>
      <c r="F10" s="8" t="s">
        <v>151</v>
      </c>
      <c r="G10" s="98">
        <v>0</v>
      </c>
      <c r="H10" s="94">
        <v>77.09</v>
      </c>
      <c r="J10" s="104">
        <v>8</v>
      </c>
      <c r="K10" s="95">
        <v>51.11</v>
      </c>
      <c r="M10" s="73">
        <v>2</v>
      </c>
      <c r="N10" s="73">
        <v>2</v>
      </c>
      <c r="O10" s="107">
        <v>0</v>
      </c>
      <c r="P10" s="96">
        <v>70.11</v>
      </c>
      <c r="R10" s="107">
        <v>0</v>
      </c>
      <c r="S10" s="96">
        <v>39.78</v>
      </c>
      <c r="U10" s="74">
        <v>3</v>
      </c>
      <c r="V10" s="74">
        <v>2</v>
      </c>
      <c r="AD10" s="73">
        <v>99</v>
      </c>
      <c r="BC10" s="14">
        <f t="shared" si="0"/>
        <v>103</v>
      </c>
      <c r="BD10" s="28">
        <f>IF($O$4&gt;0,(LARGE(($N10,$V10,$AD10,$AL10,$AT10,$BB10),1)),"0")</f>
        <v>99</v>
      </c>
      <c r="BE10" s="28">
        <f t="shared" si="1"/>
        <v>4</v>
      </c>
      <c r="BF10" s="8">
        <v>2</v>
      </c>
      <c r="BK10" s="47">
        <f t="shared" si="2"/>
        <v>0</v>
      </c>
      <c r="BL10" s="47">
        <f t="shared" si="3"/>
        <v>77.09</v>
      </c>
      <c r="BM10" s="47">
        <f t="shared" si="4"/>
        <v>8</v>
      </c>
      <c r="BN10" s="47">
        <f t="shared" si="5"/>
        <v>51.11</v>
      </c>
      <c r="BO10" s="47">
        <f t="shared" si="6"/>
        <v>8</v>
      </c>
      <c r="BP10" s="47">
        <f t="shared" si="7"/>
        <v>0</v>
      </c>
      <c r="BQ10" s="47">
        <f t="shared" si="8"/>
        <v>70.11</v>
      </c>
      <c r="BR10" s="47">
        <f t="shared" si="9"/>
        <v>0</v>
      </c>
      <c r="BS10" s="47">
        <f t="shared" si="10"/>
        <v>39.78</v>
      </c>
      <c r="BT10" s="47">
        <f t="shared" si="11"/>
        <v>0</v>
      </c>
      <c r="BU10" s="47">
        <f t="shared" si="12"/>
        <v>0</v>
      </c>
      <c r="BV10" s="47">
        <f t="shared" si="13"/>
        <v>0</v>
      </c>
      <c r="BW10" s="47">
        <f t="shared" si="14"/>
        <v>0</v>
      </c>
      <c r="BX10" s="47">
        <f t="shared" si="15"/>
        <v>0</v>
      </c>
      <c r="BY10" s="47">
        <f t="shared" si="16"/>
        <v>0</v>
      </c>
      <c r="BZ10" s="47">
        <f t="shared" si="17"/>
        <v>0</v>
      </c>
      <c r="CA10" s="47">
        <f t="shared" si="18"/>
        <v>0</v>
      </c>
      <c r="CB10" s="47">
        <f t="shared" si="19"/>
        <v>0</v>
      </c>
      <c r="CC10" s="47">
        <f t="shared" si="20"/>
        <v>0</v>
      </c>
      <c r="CD10" s="47">
        <f t="shared" si="21"/>
        <v>0</v>
      </c>
      <c r="CE10" s="47">
        <f t="shared" si="22"/>
        <v>0</v>
      </c>
      <c r="CF10" s="47">
        <f t="shared" si="23"/>
        <v>0</v>
      </c>
      <c r="CG10" s="47">
        <f t="shared" si="24"/>
        <v>0</v>
      </c>
      <c r="CH10" s="47">
        <f t="shared" si="25"/>
        <v>0</v>
      </c>
      <c r="CI10" s="47">
        <f t="shared" si="26"/>
        <v>0</v>
      </c>
      <c r="CJ10" s="47">
        <f t="shared" si="27"/>
        <v>0</v>
      </c>
      <c r="CK10" s="47">
        <f t="shared" si="28"/>
        <v>0</v>
      </c>
      <c r="CL10" s="47">
        <f t="shared" si="29"/>
        <v>0</v>
      </c>
      <c r="CM10" s="47">
        <f t="shared" si="30"/>
        <v>0</v>
      </c>
      <c r="CN10" s="47">
        <f t="shared" si="31"/>
        <v>0</v>
      </c>
    </row>
    <row r="11" spans="1:92" ht="12.75">
      <c r="A11" s="8">
        <v>3</v>
      </c>
      <c r="B11" s="8" t="s">
        <v>185</v>
      </c>
      <c r="C11" s="8" t="s">
        <v>216</v>
      </c>
      <c r="D11" s="8" t="s">
        <v>186</v>
      </c>
      <c r="E11" s="8" t="s">
        <v>215</v>
      </c>
      <c r="F11" s="8" t="s">
        <v>154</v>
      </c>
      <c r="G11" s="98">
        <v>4</v>
      </c>
      <c r="H11" s="94">
        <v>75.05</v>
      </c>
      <c r="M11" s="73">
        <v>5</v>
      </c>
      <c r="N11" s="73">
        <v>4</v>
      </c>
      <c r="O11" s="107">
        <v>0</v>
      </c>
      <c r="P11" s="96">
        <v>68.35</v>
      </c>
      <c r="R11" s="107">
        <v>0</v>
      </c>
      <c r="S11" s="96">
        <v>40.69</v>
      </c>
      <c r="U11" s="74">
        <v>4</v>
      </c>
      <c r="V11" s="74">
        <v>3</v>
      </c>
      <c r="AD11" s="73">
        <v>99</v>
      </c>
      <c r="BC11" s="14">
        <f t="shared" si="0"/>
        <v>106</v>
      </c>
      <c r="BD11" s="28">
        <f>IF($O$4&gt;0,(LARGE(($N11,$V11,$AD11,$AL11,$AT11,$BB11),1)),"0")</f>
        <v>99</v>
      </c>
      <c r="BE11" s="28">
        <f t="shared" si="1"/>
        <v>7</v>
      </c>
      <c r="BF11" s="8">
        <v>3</v>
      </c>
      <c r="BK11" s="47">
        <f t="shared" si="2"/>
        <v>4</v>
      </c>
      <c r="BL11" s="47">
        <f t="shared" si="3"/>
        <v>75.05</v>
      </c>
      <c r="BM11" s="47">
        <f t="shared" si="4"/>
        <v>0</v>
      </c>
      <c r="BN11" s="47">
        <f t="shared" si="5"/>
        <v>0</v>
      </c>
      <c r="BO11" s="47">
        <f t="shared" si="6"/>
        <v>4</v>
      </c>
      <c r="BP11" s="47">
        <f t="shared" si="7"/>
        <v>0</v>
      </c>
      <c r="BQ11" s="47">
        <f t="shared" si="8"/>
        <v>68.35</v>
      </c>
      <c r="BR11" s="47">
        <f t="shared" si="9"/>
        <v>0</v>
      </c>
      <c r="BS11" s="47">
        <f t="shared" si="10"/>
        <v>40.69</v>
      </c>
      <c r="BT11" s="47">
        <f t="shared" si="11"/>
        <v>0</v>
      </c>
      <c r="BU11" s="47">
        <f t="shared" si="12"/>
        <v>0</v>
      </c>
      <c r="BV11" s="47">
        <f t="shared" si="13"/>
        <v>0</v>
      </c>
      <c r="BW11" s="47">
        <f t="shared" si="14"/>
        <v>0</v>
      </c>
      <c r="BX11" s="47">
        <f t="shared" si="15"/>
        <v>0</v>
      </c>
      <c r="BY11" s="47">
        <f t="shared" si="16"/>
        <v>0</v>
      </c>
      <c r="BZ11" s="47">
        <f t="shared" si="17"/>
        <v>0</v>
      </c>
      <c r="CA11" s="47">
        <f t="shared" si="18"/>
        <v>0</v>
      </c>
      <c r="CB11" s="47">
        <f t="shared" si="19"/>
        <v>0</v>
      </c>
      <c r="CC11" s="47">
        <f t="shared" si="20"/>
        <v>0</v>
      </c>
      <c r="CD11" s="47">
        <f t="shared" si="21"/>
        <v>0</v>
      </c>
      <c r="CE11" s="47">
        <f t="shared" si="22"/>
        <v>0</v>
      </c>
      <c r="CF11" s="47">
        <f t="shared" si="23"/>
        <v>0</v>
      </c>
      <c r="CG11" s="47">
        <f t="shared" si="24"/>
        <v>0</v>
      </c>
      <c r="CH11" s="47">
        <f t="shared" si="25"/>
        <v>0</v>
      </c>
      <c r="CI11" s="47">
        <f t="shared" si="26"/>
        <v>0</v>
      </c>
      <c r="CJ11" s="47">
        <f t="shared" si="27"/>
        <v>0</v>
      </c>
      <c r="CK11" s="47">
        <f t="shared" si="28"/>
        <v>0</v>
      </c>
      <c r="CL11" s="47">
        <f t="shared" si="29"/>
        <v>0</v>
      </c>
      <c r="CM11" s="47">
        <f t="shared" si="30"/>
        <v>0</v>
      </c>
      <c r="CN11" s="47">
        <f t="shared" si="31"/>
        <v>0</v>
      </c>
    </row>
    <row r="12" spans="1:92" ht="12.75">
      <c r="A12" s="8">
        <v>4</v>
      </c>
      <c r="B12" s="8" t="s">
        <v>183</v>
      </c>
      <c r="C12" s="8" t="s">
        <v>216</v>
      </c>
      <c r="D12" s="8" t="s">
        <v>184</v>
      </c>
      <c r="E12" s="8" t="s">
        <v>215</v>
      </c>
      <c r="F12" s="8" t="s">
        <v>154</v>
      </c>
      <c r="G12" s="98">
        <v>4</v>
      </c>
      <c r="H12" s="94">
        <v>72.02</v>
      </c>
      <c r="M12" s="73">
        <v>4</v>
      </c>
      <c r="N12" s="73">
        <v>3</v>
      </c>
      <c r="O12" s="107">
        <v>4</v>
      </c>
      <c r="P12" s="96">
        <v>67.18</v>
      </c>
      <c r="U12" s="74">
        <v>4</v>
      </c>
      <c r="V12" s="74">
        <v>4</v>
      </c>
      <c r="AD12" s="73">
        <v>99</v>
      </c>
      <c r="BC12" s="14">
        <f t="shared" si="0"/>
        <v>106</v>
      </c>
      <c r="BD12" s="28">
        <f>IF($O$4&gt;0,(LARGE(($N12,$V12,$AD12,$AL12,$AT12,$BB12),1)),"0")</f>
        <v>99</v>
      </c>
      <c r="BE12" s="28">
        <f t="shared" si="1"/>
        <v>7</v>
      </c>
      <c r="BF12" s="8">
        <v>4</v>
      </c>
      <c r="BK12" s="47">
        <f t="shared" si="2"/>
        <v>4</v>
      </c>
      <c r="BL12" s="47">
        <f t="shared" si="3"/>
        <v>72.02</v>
      </c>
      <c r="BM12" s="47">
        <f t="shared" si="4"/>
        <v>0</v>
      </c>
      <c r="BN12" s="47">
        <f t="shared" si="5"/>
        <v>0</v>
      </c>
      <c r="BO12" s="47">
        <f t="shared" si="6"/>
        <v>4</v>
      </c>
      <c r="BP12" s="47">
        <f t="shared" si="7"/>
        <v>4</v>
      </c>
      <c r="BQ12" s="47">
        <f t="shared" si="8"/>
        <v>67.18</v>
      </c>
      <c r="BR12" s="47">
        <f t="shared" si="9"/>
        <v>0</v>
      </c>
      <c r="BS12" s="47">
        <f t="shared" si="10"/>
        <v>0</v>
      </c>
      <c r="BT12" s="47">
        <f t="shared" si="11"/>
        <v>4</v>
      </c>
      <c r="BU12" s="47">
        <f t="shared" si="12"/>
        <v>0</v>
      </c>
      <c r="BV12" s="47">
        <f t="shared" si="13"/>
        <v>0</v>
      </c>
      <c r="BW12" s="47">
        <f t="shared" si="14"/>
        <v>0</v>
      </c>
      <c r="BX12" s="47">
        <f t="shared" si="15"/>
        <v>0</v>
      </c>
      <c r="BY12" s="47">
        <f t="shared" si="16"/>
        <v>0</v>
      </c>
      <c r="BZ12" s="47">
        <f t="shared" si="17"/>
        <v>0</v>
      </c>
      <c r="CA12" s="47">
        <f t="shared" si="18"/>
        <v>0</v>
      </c>
      <c r="CB12" s="47">
        <f t="shared" si="19"/>
        <v>0</v>
      </c>
      <c r="CC12" s="47">
        <f t="shared" si="20"/>
        <v>0</v>
      </c>
      <c r="CD12" s="47">
        <f t="shared" si="21"/>
        <v>0</v>
      </c>
      <c r="CE12" s="47">
        <f t="shared" si="22"/>
        <v>0</v>
      </c>
      <c r="CF12" s="47">
        <f t="shared" si="23"/>
        <v>0</v>
      </c>
      <c r="CG12" s="47">
        <f t="shared" si="24"/>
        <v>0</v>
      </c>
      <c r="CH12" s="47">
        <f t="shared" si="25"/>
        <v>0</v>
      </c>
      <c r="CI12" s="47">
        <f t="shared" si="26"/>
        <v>0</v>
      </c>
      <c r="CJ12" s="47">
        <f t="shared" si="27"/>
        <v>0</v>
      </c>
      <c r="CK12" s="47">
        <f t="shared" si="28"/>
        <v>0</v>
      </c>
      <c r="CL12" s="47">
        <f t="shared" si="29"/>
        <v>0</v>
      </c>
      <c r="CM12" s="47">
        <f t="shared" si="30"/>
        <v>0</v>
      </c>
      <c r="CN12" s="47">
        <f t="shared" si="31"/>
        <v>0</v>
      </c>
    </row>
    <row r="13" spans="1:92" ht="12.75">
      <c r="A13" s="8">
        <v>5</v>
      </c>
      <c r="B13" s="8" t="s">
        <v>191</v>
      </c>
      <c r="C13" s="8" t="s">
        <v>218</v>
      </c>
      <c r="D13" s="8" t="s">
        <v>192</v>
      </c>
      <c r="E13" s="8" t="s">
        <v>219</v>
      </c>
      <c r="F13" s="8" t="s">
        <v>154</v>
      </c>
      <c r="G13" s="98" t="s">
        <v>147</v>
      </c>
      <c r="N13" s="73">
        <v>90</v>
      </c>
      <c r="O13" s="107" t="s">
        <v>172</v>
      </c>
      <c r="V13" s="74">
        <v>99</v>
      </c>
      <c r="AD13" s="73">
        <v>99</v>
      </c>
      <c r="BC13" s="14">
        <f t="shared" si="0"/>
        <v>288</v>
      </c>
      <c r="BD13" s="28">
        <f>IF($O$4&gt;0,(LARGE(($N13,$V13,$AD13,$AL13,$AT13,$BB13),1)),"0")</f>
        <v>99</v>
      </c>
      <c r="BE13" s="28">
        <f t="shared" si="1"/>
        <v>189</v>
      </c>
      <c r="BK13" s="47">
        <f t="shared" si="2"/>
        <v>199</v>
      </c>
      <c r="BL13" s="47">
        <f t="shared" si="3"/>
        <v>0</v>
      </c>
      <c r="BM13" s="47">
        <f t="shared" si="4"/>
        <v>0</v>
      </c>
      <c r="BN13" s="47">
        <f t="shared" si="5"/>
        <v>0</v>
      </c>
      <c r="BO13" s="47">
        <f t="shared" si="6"/>
        <v>199</v>
      </c>
      <c r="BP13" s="47">
        <f t="shared" si="7"/>
        <v>199</v>
      </c>
      <c r="BQ13" s="47">
        <f t="shared" si="8"/>
        <v>0</v>
      </c>
      <c r="BR13" s="47">
        <f t="shared" si="9"/>
        <v>0</v>
      </c>
      <c r="BS13" s="47">
        <f t="shared" si="10"/>
        <v>0</v>
      </c>
      <c r="BT13" s="47">
        <f t="shared" si="11"/>
        <v>199</v>
      </c>
      <c r="BU13" s="47">
        <f t="shared" si="12"/>
        <v>0</v>
      </c>
      <c r="BV13" s="47">
        <f t="shared" si="13"/>
        <v>0</v>
      </c>
      <c r="BW13" s="47">
        <f t="shared" si="14"/>
        <v>0</v>
      </c>
      <c r="BX13" s="47">
        <f t="shared" si="15"/>
        <v>0</v>
      </c>
      <c r="BY13" s="47">
        <f t="shared" si="16"/>
        <v>0</v>
      </c>
      <c r="BZ13" s="47">
        <f t="shared" si="17"/>
        <v>0</v>
      </c>
      <c r="CA13" s="47">
        <f t="shared" si="18"/>
        <v>0</v>
      </c>
      <c r="CB13" s="47">
        <f t="shared" si="19"/>
        <v>0</v>
      </c>
      <c r="CC13" s="47">
        <f t="shared" si="20"/>
        <v>0</v>
      </c>
      <c r="CD13" s="47">
        <f t="shared" si="21"/>
        <v>0</v>
      </c>
      <c r="CE13" s="47">
        <f t="shared" si="22"/>
        <v>0</v>
      </c>
      <c r="CF13" s="47">
        <f t="shared" si="23"/>
        <v>0</v>
      </c>
      <c r="CG13" s="47">
        <f t="shared" si="24"/>
        <v>0</v>
      </c>
      <c r="CH13" s="47">
        <f t="shared" si="25"/>
        <v>0</v>
      </c>
      <c r="CI13" s="47">
        <f t="shared" si="26"/>
        <v>0</v>
      </c>
      <c r="CJ13" s="47">
        <f t="shared" si="27"/>
        <v>0</v>
      </c>
      <c r="CK13" s="47">
        <f t="shared" si="28"/>
        <v>0</v>
      </c>
      <c r="CL13" s="47">
        <f t="shared" si="29"/>
        <v>0</v>
      </c>
      <c r="CM13" s="47">
        <f t="shared" si="30"/>
        <v>0</v>
      </c>
      <c r="CN13" s="47">
        <f t="shared" si="31"/>
        <v>0</v>
      </c>
    </row>
    <row r="14" spans="1:92" ht="12.75">
      <c r="A14" s="8">
        <v>5</v>
      </c>
      <c r="B14" s="8" t="s">
        <v>189</v>
      </c>
      <c r="C14" s="8" t="s">
        <v>217</v>
      </c>
      <c r="D14" s="8" t="s">
        <v>190</v>
      </c>
      <c r="E14" s="8" t="s">
        <v>215</v>
      </c>
      <c r="F14" s="8" t="s">
        <v>146</v>
      </c>
      <c r="G14" s="98" t="s">
        <v>147</v>
      </c>
      <c r="N14" s="73">
        <v>90</v>
      </c>
      <c r="U14" s="74">
        <v>99</v>
      </c>
      <c r="V14" s="74">
        <v>99</v>
      </c>
      <c r="AD14" s="73">
        <v>99</v>
      </c>
      <c r="BC14" s="14">
        <f t="shared" si="0"/>
        <v>288</v>
      </c>
      <c r="BD14" s="28">
        <f>IF($O$4&gt;0,(LARGE(($N14,$V14,$AD14,$AL14,$AT14,$BB14),1)),"0")</f>
        <v>99</v>
      </c>
      <c r="BE14" s="28">
        <f t="shared" si="1"/>
        <v>189</v>
      </c>
      <c r="BK14" s="47">
        <f t="shared" si="2"/>
        <v>199</v>
      </c>
      <c r="BL14" s="47">
        <f t="shared" si="3"/>
        <v>0</v>
      </c>
      <c r="BM14" s="47">
        <f t="shared" si="4"/>
        <v>0</v>
      </c>
      <c r="BN14" s="47">
        <f t="shared" si="5"/>
        <v>0</v>
      </c>
      <c r="BO14" s="47">
        <f t="shared" si="6"/>
        <v>199</v>
      </c>
      <c r="BP14" s="47">
        <f t="shared" si="7"/>
        <v>0</v>
      </c>
      <c r="BQ14" s="47">
        <f t="shared" si="8"/>
        <v>0</v>
      </c>
      <c r="BR14" s="47">
        <f t="shared" si="9"/>
        <v>0</v>
      </c>
      <c r="BS14" s="47">
        <f t="shared" si="10"/>
        <v>0</v>
      </c>
      <c r="BT14" s="47">
        <f t="shared" si="11"/>
        <v>0</v>
      </c>
      <c r="BU14" s="47">
        <f t="shared" si="12"/>
        <v>0</v>
      </c>
      <c r="BV14" s="47">
        <f t="shared" si="13"/>
        <v>0</v>
      </c>
      <c r="BW14" s="47">
        <f t="shared" si="14"/>
        <v>0</v>
      </c>
      <c r="BX14" s="47">
        <f t="shared" si="15"/>
        <v>0</v>
      </c>
      <c r="BY14" s="47">
        <f t="shared" si="16"/>
        <v>0</v>
      </c>
      <c r="BZ14" s="47">
        <f t="shared" si="17"/>
        <v>0</v>
      </c>
      <c r="CA14" s="47">
        <f t="shared" si="18"/>
        <v>0</v>
      </c>
      <c r="CB14" s="47">
        <f t="shared" si="19"/>
        <v>0</v>
      </c>
      <c r="CC14" s="47">
        <f t="shared" si="20"/>
        <v>0</v>
      </c>
      <c r="CD14" s="47">
        <f t="shared" si="21"/>
        <v>0</v>
      </c>
      <c r="CE14" s="47">
        <f t="shared" si="22"/>
        <v>0</v>
      </c>
      <c r="CF14" s="47">
        <f t="shared" si="23"/>
        <v>0</v>
      </c>
      <c r="CG14" s="47">
        <f t="shared" si="24"/>
        <v>0</v>
      </c>
      <c r="CH14" s="47">
        <f t="shared" si="25"/>
        <v>0</v>
      </c>
      <c r="CI14" s="47">
        <f t="shared" si="26"/>
        <v>0</v>
      </c>
      <c r="CJ14" s="47">
        <f t="shared" si="27"/>
        <v>0</v>
      </c>
      <c r="CK14" s="47">
        <f t="shared" si="28"/>
        <v>0</v>
      </c>
      <c r="CL14" s="47">
        <f t="shared" si="29"/>
        <v>0</v>
      </c>
      <c r="CM14" s="47">
        <f t="shared" si="30"/>
        <v>0</v>
      </c>
      <c r="CN14" s="47">
        <f t="shared" si="31"/>
        <v>0</v>
      </c>
    </row>
    <row r="15" spans="1:92" ht="12.75">
      <c r="A15" s="8">
        <v>7</v>
      </c>
      <c r="B15" s="8" t="s">
        <v>187</v>
      </c>
      <c r="C15" s="8" t="s">
        <v>149</v>
      </c>
      <c r="D15" s="8" t="s">
        <v>188</v>
      </c>
      <c r="E15" s="8" t="s">
        <v>215</v>
      </c>
      <c r="F15" s="8" t="s">
        <v>151</v>
      </c>
      <c r="G15" s="98">
        <v>9</v>
      </c>
      <c r="H15" s="94">
        <v>80.22</v>
      </c>
      <c r="M15" s="73">
        <v>99</v>
      </c>
      <c r="N15" s="73">
        <v>99</v>
      </c>
      <c r="O15" s="107">
        <v>0</v>
      </c>
      <c r="P15" s="96">
        <v>66.16</v>
      </c>
      <c r="R15" s="107">
        <v>0</v>
      </c>
      <c r="S15" s="96">
        <v>37.94</v>
      </c>
      <c r="U15" s="74">
        <v>2</v>
      </c>
      <c r="V15" s="74">
        <v>99</v>
      </c>
      <c r="AD15" s="73">
        <v>99</v>
      </c>
      <c r="BC15" s="14">
        <f t="shared" si="0"/>
        <v>297</v>
      </c>
      <c r="BD15" s="28">
        <f>IF($O$4&gt;0,(LARGE(($N15,$V15,$AD15,$AL15,$AT15,$BB15),1)),"0")</f>
        <v>99</v>
      </c>
      <c r="BE15" s="28">
        <f t="shared" si="1"/>
        <v>198</v>
      </c>
      <c r="BK15" s="47">
        <f t="shared" si="2"/>
        <v>9</v>
      </c>
      <c r="BL15" s="47">
        <f t="shared" si="3"/>
        <v>80.22</v>
      </c>
      <c r="BM15" s="47">
        <f t="shared" si="4"/>
        <v>0</v>
      </c>
      <c r="BN15" s="47">
        <f t="shared" si="5"/>
        <v>0</v>
      </c>
      <c r="BO15" s="47">
        <f t="shared" si="6"/>
        <v>9</v>
      </c>
      <c r="BP15" s="47">
        <f t="shared" si="7"/>
        <v>0</v>
      </c>
      <c r="BQ15" s="47">
        <f t="shared" si="8"/>
        <v>66.16</v>
      </c>
      <c r="BR15" s="47">
        <f t="shared" si="9"/>
        <v>0</v>
      </c>
      <c r="BS15" s="47">
        <f t="shared" si="10"/>
        <v>37.94</v>
      </c>
      <c r="BT15" s="47">
        <f t="shared" si="11"/>
        <v>0</v>
      </c>
      <c r="BU15" s="47">
        <f t="shared" si="12"/>
        <v>0</v>
      </c>
      <c r="BV15" s="47">
        <f t="shared" si="13"/>
        <v>0</v>
      </c>
      <c r="BW15" s="47">
        <f t="shared" si="14"/>
        <v>0</v>
      </c>
      <c r="BX15" s="47">
        <f t="shared" si="15"/>
        <v>0</v>
      </c>
      <c r="BY15" s="47">
        <f t="shared" si="16"/>
        <v>0</v>
      </c>
      <c r="BZ15" s="47">
        <f t="shared" si="17"/>
        <v>0</v>
      </c>
      <c r="CA15" s="47">
        <f t="shared" si="18"/>
        <v>0</v>
      </c>
      <c r="CB15" s="47">
        <f t="shared" si="19"/>
        <v>0</v>
      </c>
      <c r="CC15" s="47">
        <f t="shared" si="20"/>
        <v>0</v>
      </c>
      <c r="CD15" s="47">
        <f t="shared" si="21"/>
        <v>0</v>
      </c>
      <c r="CE15" s="47">
        <f t="shared" si="22"/>
        <v>0</v>
      </c>
      <c r="CF15" s="47">
        <f t="shared" si="23"/>
        <v>0</v>
      </c>
      <c r="CG15" s="47">
        <f t="shared" si="24"/>
        <v>0</v>
      </c>
      <c r="CH15" s="47">
        <f t="shared" si="25"/>
        <v>0</v>
      </c>
      <c r="CI15" s="47">
        <f t="shared" si="26"/>
        <v>0</v>
      </c>
      <c r="CJ15" s="47">
        <f t="shared" si="27"/>
        <v>0</v>
      </c>
      <c r="CK15" s="47">
        <f t="shared" si="28"/>
        <v>0</v>
      </c>
      <c r="CL15" s="47">
        <f t="shared" si="29"/>
        <v>0</v>
      </c>
      <c r="CM15" s="47">
        <f t="shared" si="30"/>
        <v>0</v>
      </c>
      <c r="CN15" s="47">
        <f t="shared" si="31"/>
        <v>0</v>
      </c>
    </row>
    <row r="16" spans="1:92" ht="12.75">
      <c r="A16" s="8">
        <v>7</v>
      </c>
      <c r="B16" s="8" t="s">
        <v>180</v>
      </c>
      <c r="C16" s="8" t="s">
        <v>181</v>
      </c>
      <c r="D16" s="8" t="s">
        <v>182</v>
      </c>
      <c r="E16" s="8" t="s">
        <v>215</v>
      </c>
      <c r="F16" s="8" t="s">
        <v>154</v>
      </c>
      <c r="G16" s="98">
        <v>4</v>
      </c>
      <c r="H16" s="94">
        <v>68.65</v>
      </c>
      <c r="M16" s="73">
        <v>99</v>
      </c>
      <c r="N16" s="73">
        <v>99</v>
      </c>
      <c r="O16" s="107">
        <v>4</v>
      </c>
      <c r="P16" s="96">
        <v>66.09</v>
      </c>
      <c r="U16" s="74">
        <v>99</v>
      </c>
      <c r="V16" s="74">
        <v>99</v>
      </c>
      <c r="AD16" s="73">
        <v>99</v>
      </c>
      <c r="BC16" s="14">
        <f t="shared" si="0"/>
        <v>297</v>
      </c>
      <c r="BD16" s="28">
        <f>IF($O$4&gt;0,(LARGE(($N16,$V16,$AD16,$AL16,$AT16,$BB16),1)),"0")</f>
        <v>99</v>
      </c>
      <c r="BE16" s="28">
        <f t="shared" si="1"/>
        <v>198</v>
      </c>
      <c r="BK16" s="47">
        <f t="shared" si="2"/>
        <v>4</v>
      </c>
      <c r="BL16" s="47">
        <f t="shared" si="3"/>
        <v>68.65</v>
      </c>
      <c r="BM16" s="47">
        <f t="shared" si="4"/>
        <v>0</v>
      </c>
      <c r="BN16" s="47">
        <f t="shared" si="5"/>
        <v>0</v>
      </c>
      <c r="BO16" s="47">
        <f t="shared" si="6"/>
        <v>4</v>
      </c>
      <c r="BP16" s="47">
        <f t="shared" si="7"/>
        <v>4</v>
      </c>
      <c r="BQ16" s="47">
        <f t="shared" si="8"/>
        <v>66.09</v>
      </c>
      <c r="BR16" s="47">
        <f t="shared" si="9"/>
        <v>0</v>
      </c>
      <c r="BS16" s="47">
        <f t="shared" si="10"/>
        <v>0</v>
      </c>
      <c r="BT16" s="47">
        <f t="shared" si="11"/>
        <v>4</v>
      </c>
      <c r="BU16" s="47">
        <f t="shared" si="12"/>
        <v>0</v>
      </c>
      <c r="BV16" s="47">
        <f t="shared" si="13"/>
        <v>0</v>
      </c>
      <c r="BW16" s="47">
        <f t="shared" si="14"/>
        <v>0</v>
      </c>
      <c r="BX16" s="47">
        <f t="shared" si="15"/>
        <v>0</v>
      </c>
      <c r="BY16" s="47">
        <f t="shared" si="16"/>
        <v>0</v>
      </c>
      <c r="BZ16" s="47">
        <f t="shared" si="17"/>
        <v>0</v>
      </c>
      <c r="CA16" s="47">
        <f t="shared" si="18"/>
        <v>0</v>
      </c>
      <c r="CB16" s="47">
        <f t="shared" si="19"/>
        <v>0</v>
      </c>
      <c r="CC16" s="47">
        <f t="shared" si="20"/>
        <v>0</v>
      </c>
      <c r="CD16" s="47">
        <f t="shared" si="21"/>
        <v>0</v>
      </c>
      <c r="CE16" s="47">
        <f t="shared" si="22"/>
        <v>0</v>
      </c>
      <c r="CF16" s="47">
        <f t="shared" si="23"/>
        <v>0</v>
      </c>
      <c r="CG16" s="47">
        <f t="shared" si="24"/>
        <v>0</v>
      </c>
      <c r="CH16" s="47">
        <f t="shared" si="25"/>
        <v>0</v>
      </c>
      <c r="CI16" s="47">
        <f t="shared" si="26"/>
        <v>0</v>
      </c>
      <c r="CJ16" s="47">
        <f t="shared" si="27"/>
        <v>0</v>
      </c>
      <c r="CK16" s="47">
        <f t="shared" si="28"/>
        <v>0</v>
      </c>
      <c r="CL16" s="47">
        <f t="shared" si="29"/>
        <v>0</v>
      </c>
      <c r="CM16" s="47">
        <f t="shared" si="30"/>
        <v>0</v>
      </c>
      <c r="CN16" s="47">
        <f t="shared" si="31"/>
        <v>0</v>
      </c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56">
      <formula1>"ja,nee"</formula1>
    </dataValidation>
    <dataValidation type="decimal" allowBlank="1" showInputMessage="1" showErrorMessage="1" sqref="H1:H2 K1:K2 P1:P2 S1:S2 X1:X2 AA1:AA2 AI1:AI2 AF1:AF2 AN1:AN2 AQ1:AQ2 AY1:AY2 AV1:AV2 AV9:AV65456 AY9:AY65456 AN9:AN65456 AQ9:AQ65456 AF9:AF65456 K9:K65456 S9:S65456 P9:P65456 X9:X65456 AA9:AA65456 H9:H65456 AI9:AI65456">
      <formula1>0</formula1>
      <formula2>999</formula2>
    </dataValidation>
    <dataValidation type="decimal" allowBlank="1" showInputMessage="1" showErrorMessage="1" sqref="L1:L2 I1:I2 T1:T2 Q1:Q2 AG1:AG2 AB1:AB2 Y1:Y2 AJ1:AJ2 AR1:AR2 AO1:AO2 AW1:AW2 AZ1:AZ2 AZ9:AZ65456 AW9:AW65456 AR9:AR65456 AO9:AO65456 AJ9:AJ65456 Q9:Q65456 AG9:AG65456 AB9:AB65456 I9:I65456 T9:T65456 Y9:Y65456 L9:L65456">
      <formula1>0</formula1>
      <formula2>10</formula2>
    </dataValidation>
    <dataValidation operator="lessThan" allowBlank="1" showInputMessage="1" showErrorMessage="1" sqref="O1:O2 AE1:AE2 AU1:AU2 AU9:AU65456 AE9:AE65456 O9:O6545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CN9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F9" sqref="BF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5.28125" style="94" customWidth="1"/>
    <col min="9" max="9" width="4.140625" style="79" hidden="1" customWidth="1"/>
    <col min="10" max="10" width="3.7109375" style="104" customWidth="1"/>
    <col min="11" max="11" width="5.28125" style="95" customWidth="1"/>
    <col min="12" max="12" width="4.140625" style="80" hidden="1" customWidth="1"/>
    <col min="13" max="14" width="3.00390625" style="73" customWidth="1"/>
    <col min="15" max="15" width="3.7109375" style="107" customWidth="1"/>
    <col min="16" max="16" width="5.28125" style="96" customWidth="1"/>
    <col min="17" max="17" width="4.140625" style="82" hidden="1" customWidth="1"/>
    <col min="18" max="18" width="3.7109375" style="107" customWidth="1"/>
    <col min="19" max="19" width="5.28125" style="96" customWidth="1"/>
    <col min="20" max="20" width="4.140625" style="82" hidden="1" customWidth="1"/>
    <col min="21" max="22" width="3.00390625" style="74" customWidth="1"/>
    <col min="23" max="23" width="3.7109375" style="98" customWidth="1"/>
    <col min="24" max="24" width="5.28125" style="95" customWidth="1"/>
    <col min="25" max="25" width="4.140625" style="80" hidden="1" customWidth="1"/>
    <col min="26" max="26" width="3.7109375" style="98" customWidth="1"/>
    <col min="27" max="27" width="5.28125" style="95" customWidth="1"/>
    <col min="28" max="28" width="4.140625" style="80" hidden="1" customWidth="1"/>
    <col min="29" max="30" width="3.00390625" style="73" customWidth="1"/>
    <col min="31" max="31" width="3.7109375" style="107" hidden="1" customWidth="1"/>
    <col min="32" max="32" width="5.28125" style="96" hidden="1" customWidth="1"/>
    <col min="33" max="33" width="4.140625" style="82" hidden="1" customWidth="1"/>
    <col min="34" max="34" width="3.7109375" style="107" hidden="1" customWidth="1"/>
    <col min="35" max="35" width="5.28125" style="96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5.28125" style="95" hidden="1" customWidth="1"/>
    <col min="41" max="41" width="4.140625" style="80" hidden="1" customWidth="1"/>
    <col min="42" max="42" width="3.7109375" style="98" hidden="1" customWidth="1"/>
    <col min="43" max="43" width="5.28125" style="95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5.28125" style="96" hidden="1" customWidth="1"/>
    <col min="49" max="49" width="4.140625" style="82" hidden="1" customWidth="1"/>
    <col min="50" max="50" width="3.7109375" style="107" hidden="1" customWidth="1"/>
    <col min="51" max="51" width="5.28125" style="96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0" style="47" hidden="1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5.710937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8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93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IF(H2&gt;99,0,H2)</f>
        <v>0</v>
      </c>
      <c r="BM2" s="47">
        <f>IF(J2&gt;99,199,J2)</f>
        <v>0</v>
      </c>
      <c r="BN2" s="47">
        <f>IF(K2&gt;99,0,K2)</f>
        <v>0</v>
      </c>
      <c r="BO2" s="47">
        <f>BK2+BM2</f>
        <v>0</v>
      </c>
      <c r="BP2" s="47">
        <f>IF(O2&gt;99,199,O2)</f>
        <v>0</v>
      </c>
      <c r="BQ2" s="47">
        <f>IF(P2&gt;99,0,P2)</f>
        <v>0</v>
      </c>
      <c r="BR2" s="47">
        <f>IF(R2&gt;99,199,R2)</f>
        <v>0</v>
      </c>
      <c r="BS2" s="47">
        <f>IF(S2&gt;99,0,S2)</f>
        <v>0</v>
      </c>
      <c r="BT2" s="47">
        <f>BP2+BR2</f>
        <v>0</v>
      </c>
      <c r="BU2" s="47">
        <f>IF(W2&gt;99,199,W2)</f>
        <v>0</v>
      </c>
      <c r="BV2" s="47">
        <f>IF(X2&gt;99,0,X2)</f>
        <v>0</v>
      </c>
      <c r="BW2" s="47">
        <f>IF(Z2&gt;99,199,Z2)</f>
        <v>0</v>
      </c>
      <c r="BX2" s="47">
        <f>IF(AA2&gt;99,0,AA2)</f>
        <v>0</v>
      </c>
      <c r="BY2" s="47">
        <f>BU2+BW2</f>
        <v>0</v>
      </c>
      <c r="BZ2" s="47">
        <f>IF(AE2&gt;99,199,AE2)</f>
        <v>0</v>
      </c>
      <c r="CA2" s="47">
        <f>IF(AF2&gt;99,0,AF2)</f>
        <v>0</v>
      </c>
      <c r="CB2" s="47">
        <f>IF(AH2&gt;99,199,AH2)</f>
        <v>0</v>
      </c>
      <c r="CC2" s="47">
        <f>IF(AI2&gt;99,0,AI2)</f>
        <v>0</v>
      </c>
      <c r="CD2" s="47">
        <f>BZ2+CB2</f>
        <v>0</v>
      </c>
      <c r="CE2" s="47">
        <f>IF(AM2&gt;99,199,AM2)</f>
        <v>0</v>
      </c>
      <c r="CF2" s="47">
        <f>IF(AN2&gt;99,0,AN2)</f>
        <v>0</v>
      </c>
      <c r="CG2" s="47">
        <f>IF(AP2&gt;99,199,AP2)</f>
        <v>0</v>
      </c>
      <c r="CH2" s="47">
        <f>IF(AQ2&gt;99,0,AQ2)</f>
        <v>0</v>
      </c>
      <c r="CI2" s="47">
        <f>CE2+CG2</f>
        <v>0</v>
      </c>
      <c r="CJ2" s="47">
        <f>IF(AU2&gt;99,199,AU2)</f>
        <v>0</v>
      </c>
      <c r="CK2" s="47">
        <f>IF(AV2&gt;99,0,AV2)</f>
        <v>0</v>
      </c>
      <c r="CL2" s="47">
        <f>IF(AX2&gt;99,199,AX2)</f>
        <v>0</v>
      </c>
      <c r="CM2" s="47">
        <f>IF(AY2&gt;99,0,AY2)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>
        <v>1</v>
      </c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54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127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>
        <v>2</v>
      </c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29" t="str">
        <f>Instellingen!C43</f>
        <v> </v>
      </c>
      <c r="AF7" s="130"/>
      <c r="AG7" s="130"/>
      <c r="AH7" s="130"/>
      <c r="AI7" s="130"/>
      <c r="AJ7" s="130"/>
      <c r="AK7" s="130"/>
      <c r="AL7" s="131"/>
      <c r="AM7" s="115" t="str">
        <f>Instellingen!C44</f>
        <v> </v>
      </c>
      <c r="AN7" s="173"/>
      <c r="AO7" s="173"/>
      <c r="AP7" s="173"/>
      <c r="AQ7" s="173"/>
      <c r="AR7" s="173"/>
      <c r="AS7" s="173"/>
      <c r="AT7" s="174"/>
      <c r="AU7" s="129" t="str">
        <f>Instellingen!C45</f>
        <v> </v>
      </c>
      <c r="AV7" s="175"/>
      <c r="AW7" s="175"/>
      <c r="AX7" s="175"/>
      <c r="AY7" s="175"/>
      <c r="AZ7" s="175"/>
      <c r="BA7" s="175"/>
      <c r="BB7" s="176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108" t="s">
        <v>106</v>
      </c>
      <c r="I8" s="78" t="s">
        <v>83</v>
      </c>
      <c r="J8" s="103" t="s">
        <v>84</v>
      </c>
      <c r="K8" s="97" t="s">
        <v>107</v>
      </c>
      <c r="L8" s="81" t="s">
        <v>86</v>
      </c>
      <c r="M8" s="2" t="s">
        <v>4</v>
      </c>
      <c r="N8" s="2" t="s">
        <v>15</v>
      </c>
      <c r="O8" s="106" t="s">
        <v>81</v>
      </c>
      <c r="P8" s="97" t="s">
        <v>106</v>
      </c>
      <c r="Q8" s="92" t="s">
        <v>83</v>
      </c>
      <c r="R8" s="99" t="s">
        <v>84</v>
      </c>
      <c r="S8" s="97" t="s">
        <v>107</v>
      </c>
      <c r="T8" s="92" t="s">
        <v>86</v>
      </c>
      <c r="U8" s="2" t="s">
        <v>4</v>
      </c>
      <c r="V8" s="2" t="s">
        <v>15</v>
      </c>
      <c r="W8" s="106" t="s">
        <v>81</v>
      </c>
      <c r="X8" s="97" t="s">
        <v>106</v>
      </c>
      <c r="Y8" s="92" t="s">
        <v>83</v>
      </c>
      <c r="Z8" s="99" t="s">
        <v>84</v>
      </c>
      <c r="AA8" s="97" t="s">
        <v>107</v>
      </c>
      <c r="AB8" s="92" t="s">
        <v>86</v>
      </c>
      <c r="AC8" s="2" t="s">
        <v>4</v>
      </c>
      <c r="AD8" s="2" t="s">
        <v>15</v>
      </c>
      <c r="AE8" s="106" t="s">
        <v>81</v>
      </c>
      <c r="AF8" s="97" t="s">
        <v>106</v>
      </c>
      <c r="AG8" s="92" t="s">
        <v>83</v>
      </c>
      <c r="AH8" s="99" t="s">
        <v>84</v>
      </c>
      <c r="AI8" s="97" t="s">
        <v>107</v>
      </c>
      <c r="AJ8" s="92" t="s">
        <v>86</v>
      </c>
      <c r="AK8" s="2" t="s">
        <v>4</v>
      </c>
      <c r="AL8" s="2" t="s">
        <v>15</v>
      </c>
      <c r="AM8" s="106" t="s">
        <v>81</v>
      </c>
      <c r="AN8" s="97" t="s">
        <v>106</v>
      </c>
      <c r="AO8" s="92" t="s">
        <v>83</v>
      </c>
      <c r="AP8" s="99" t="s">
        <v>84</v>
      </c>
      <c r="AQ8" s="97" t="s">
        <v>107</v>
      </c>
      <c r="AR8" s="92" t="s">
        <v>86</v>
      </c>
      <c r="AS8" s="2" t="s">
        <v>4</v>
      </c>
      <c r="AT8" s="2" t="s">
        <v>15</v>
      </c>
      <c r="AU8" s="106" t="s">
        <v>81</v>
      </c>
      <c r="AV8" s="97" t="s">
        <v>106</v>
      </c>
      <c r="AW8" s="92" t="s">
        <v>83</v>
      </c>
      <c r="AX8" s="99" t="s">
        <v>84</v>
      </c>
      <c r="AY8" s="97" t="s">
        <v>107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6" t="s">
        <v>114</v>
      </c>
      <c r="CF8" s="86" t="s">
        <v>115</v>
      </c>
      <c r="CG8" s="86" t="s">
        <v>116</v>
      </c>
      <c r="CH8" s="86" t="s">
        <v>117</v>
      </c>
      <c r="CI8" s="87" t="s">
        <v>124</v>
      </c>
      <c r="CJ8" s="86" t="s">
        <v>119</v>
      </c>
      <c r="CK8" s="86" t="s">
        <v>120</v>
      </c>
      <c r="CL8" s="86" t="s">
        <v>121</v>
      </c>
      <c r="CM8" s="87" t="s">
        <v>122</v>
      </c>
      <c r="CN8" s="87" t="s">
        <v>123</v>
      </c>
    </row>
    <row r="9" spans="1:92" ht="12.75">
      <c r="A9" s="8">
        <v>1</v>
      </c>
      <c r="B9" s="8" t="s">
        <v>233</v>
      </c>
      <c r="C9" s="8" t="s">
        <v>239</v>
      </c>
      <c r="D9" s="8" t="s">
        <v>234</v>
      </c>
      <c r="E9" s="8" t="s">
        <v>240</v>
      </c>
      <c r="F9" s="8" t="s">
        <v>146</v>
      </c>
      <c r="M9" s="73">
        <v>99</v>
      </c>
      <c r="N9" s="73">
        <v>99</v>
      </c>
      <c r="O9" s="107">
        <v>0</v>
      </c>
      <c r="P9" s="96">
        <v>62.62</v>
      </c>
      <c r="R9" s="107">
        <v>8</v>
      </c>
      <c r="S9" s="96">
        <v>48.18</v>
      </c>
      <c r="U9" s="74">
        <v>1</v>
      </c>
      <c r="V9" s="74">
        <v>1</v>
      </c>
      <c r="AD9" s="73">
        <v>99</v>
      </c>
      <c r="BC9" s="14">
        <f>N9+V9+AD9+AL9+AT9+BB9</f>
        <v>199</v>
      </c>
      <c r="BD9" s="28">
        <f>IF($O$4&gt;0,(LARGE(($N9,$V9,$AD9,$AL9,$AT9,$BB9),1)),"0")</f>
        <v>99</v>
      </c>
      <c r="BE9" s="28">
        <f>BC9-BD9</f>
        <v>100</v>
      </c>
      <c r="BK9" s="47">
        <f>IF(G9&gt;99,199,G9)</f>
        <v>0</v>
      </c>
      <c r="BL9" s="47">
        <f>IF(H9&gt;99,0,H9)</f>
        <v>0</v>
      </c>
      <c r="BM9" s="47">
        <f>IF(J9&gt;99,199,J9)</f>
        <v>0</v>
      </c>
      <c r="BN9" s="47">
        <f>IF(K9&gt;99,0,K9)</f>
        <v>0</v>
      </c>
      <c r="BO9" s="47">
        <f>BK9+BM9</f>
        <v>0</v>
      </c>
      <c r="BP9" s="47">
        <f>IF(O9&gt;99,199,O9)</f>
        <v>0</v>
      </c>
      <c r="BQ9" s="47">
        <f>IF(P9&gt;99,0,P9)</f>
        <v>62.62</v>
      </c>
      <c r="BR9" s="47">
        <f>IF(R9&gt;99,199,R9)</f>
        <v>8</v>
      </c>
      <c r="BS9" s="47">
        <f>IF(S9&gt;99,0,S9)</f>
        <v>48.18</v>
      </c>
      <c r="BT9" s="47">
        <f>BP9+BR9</f>
        <v>8</v>
      </c>
      <c r="BU9" s="47">
        <f>IF(W9&gt;99,199,W9)</f>
        <v>0</v>
      </c>
      <c r="BV9" s="47">
        <f>IF(X9&gt;99,0,X9)</f>
        <v>0</v>
      </c>
      <c r="BW9" s="47">
        <f>IF(Z9&gt;99,199,Z9)</f>
        <v>0</v>
      </c>
      <c r="BX9" s="47">
        <f>IF(AA9&gt;99,0,AA9)</f>
        <v>0</v>
      </c>
      <c r="BY9" s="47">
        <f>BU9+BW9</f>
        <v>0</v>
      </c>
      <c r="BZ9" s="47">
        <f>IF(AE9&gt;99,199,AE9)</f>
        <v>0</v>
      </c>
      <c r="CA9" s="47">
        <f>IF(AF9&gt;99,0,AF9)</f>
        <v>0</v>
      </c>
      <c r="CB9" s="47">
        <f>IF(AH9&gt;99,199,AH9)</f>
        <v>0</v>
      </c>
      <c r="CC9" s="47">
        <f>IF(AI9&gt;99,0,AI9)</f>
        <v>0</v>
      </c>
      <c r="CD9" s="47">
        <f>BZ9+CB9</f>
        <v>0</v>
      </c>
      <c r="CE9" s="47">
        <f>IF(AM9&gt;99,199,AM9)</f>
        <v>0</v>
      </c>
      <c r="CF9" s="47">
        <f>IF(AN9&gt;99,0,AN9)</f>
        <v>0</v>
      </c>
      <c r="CG9" s="47">
        <f>IF(AP9&gt;99,199,AP9)</f>
        <v>0</v>
      </c>
      <c r="CH9" s="47">
        <f>IF(AQ9&gt;99,0,AQ9)</f>
        <v>0</v>
      </c>
      <c r="CI9" s="47">
        <f>CE9+CG9</f>
        <v>0</v>
      </c>
      <c r="CJ9" s="47">
        <f>IF(AU9&gt;99,199,AU9)</f>
        <v>0</v>
      </c>
      <c r="CK9" s="47">
        <f>IF(AV9&gt;99,0,AV9)</f>
        <v>0</v>
      </c>
      <c r="CL9" s="47">
        <f>IF(AX9&gt;99,199,AX9)</f>
        <v>0</v>
      </c>
      <c r="CM9" s="47">
        <f>IF(AY9&gt;99,0,AY9)</f>
        <v>0</v>
      </c>
      <c r="CN9" s="47">
        <f>CJ9+CL9</f>
        <v>0</v>
      </c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999</formula2>
    </dataValidation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operator="lessThan" allowBlank="1" showInputMessage="1" showErrorMessage="1" sqref="O1:O2 AE1:AE2 AU1:AU2 AU9:AU65536 AE9:AE65536 O9:O6553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CN12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G12" sqref="BG12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5.28125" style="94" customWidth="1"/>
    <col min="9" max="9" width="4.140625" style="79" hidden="1" customWidth="1"/>
    <col min="10" max="10" width="3.7109375" style="104" customWidth="1"/>
    <col min="11" max="11" width="5.28125" style="95" customWidth="1"/>
    <col min="12" max="12" width="4.140625" style="80" hidden="1" customWidth="1"/>
    <col min="13" max="14" width="3.00390625" style="73" customWidth="1"/>
    <col min="15" max="15" width="3.7109375" style="107" customWidth="1"/>
    <col min="16" max="16" width="5.28125" style="96" customWidth="1"/>
    <col min="17" max="17" width="4.140625" style="82" hidden="1" customWidth="1"/>
    <col min="18" max="18" width="3.7109375" style="107" customWidth="1"/>
    <col min="19" max="19" width="5.28125" style="96" customWidth="1"/>
    <col min="20" max="20" width="4.140625" style="82" hidden="1" customWidth="1"/>
    <col min="21" max="22" width="3.00390625" style="74" customWidth="1"/>
    <col min="23" max="23" width="3.7109375" style="98" customWidth="1"/>
    <col min="24" max="24" width="5.28125" style="95" customWidth="1"/>
    <col min="25" max="25" width="4.140625" style="80" hidden="1" customWidth="1"/>
    <col min="26" max="26" width="3.7109375" style="98" customWidth="1"/>
    <col min="27" max="27" width="5.28125" style="95" customWidth="1"/>
    <col min="28" max="28" width="4.140625" style="80" hidden="1" customWidth="1"/>
    <col min="29" max="30" width="3.00390625" style="73" customWidth="1"/>
    <col min="31" max="31" width="3.7109375" style="107" hidden="1" customWidth="1"/>
    <col min="32" max="32" width="5.28125" style="96" hidden="1" customWidth="1"/>
    <col min="33" max="33" width="4.140625" style="82" hidden="1" customWidth="1"/>
    <col min="34" max="34" width="3.7109375" style="107" hidden="1" customWidth="1"/>
    <col min="35" max="35" width="5.28125" style="96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5.28125" style="95" hidden="1" customWidth="1"/>
    <col min="41" max="41" width="4.140625" style="80" hidden="1" customWidth="1"/>
    <col min="42" max="42" width="3.7109375" style="98" hidden="1" customWidth="1"/>
    <col min="43" max="43" width="5.28125" style="95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5.28125" style="96" hidden="1" customWidth="1"/>
    <col min="49" max="49" width="4.140625" style="82" hidden="1" customWidth="1"/>
    <col min="50" max="50" width="3.7109375" style="107" hidden="1" customWidth="1"/>
    <col min="51" max="51" width="5.28125" style="96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0" style="47" hidden="1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5.710937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8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93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IF(H2&gt;99,0,H2)</f>
        <v>0</v>
      </c>
      <c r="BM2" s="47">
        <f>IF(J2&gt;99,199,J2)</f>
        <v>0</v>
      </c>
      <c r="BN2" s="47">
        <f>IF(K2&gt;99,0,K2)</f>
        <v>0</v>
      </c>
      <c r="BO2" s="47">
        <f>BK2+BM2</f>
        <v>0</v>
      </c>
      <c r="BP2" s="47">
        <f>IF(O2&gt;99,199,O2)</f>
        <v>0</v>
      </c>
      <c r="BQ2" s="47">
        <f>IF(P2&gt;99,0,P2)</f>
        <v>0</v>
      </c>
      <c r="BR2" s="47">
        <f>IF(R2&gt;99,199,R2)</f>
        <v>0</v>
      </c>
      <c r="BS2" s="47">
        <f>IF(S2&gt;99,0,S2)</f>
        <v>0</v>
      </c>
      <c r="BT2" s="47">
        <f>BP2+BR2</f>
        <v>0</v>
      </c>
      <c r="BU2" s="47">
        <f>IF(W2&gt;99,199,W2)</f>
        <v>0</v>
      </c>
      <c r="BV2" s="47">
        <f>IF(X2&gt;99,0,X2)</f>
        <v>0</v>
      </c>
      <c r="BW2" s="47">
        <f>IF(Z2&gt;99,199,Z2)</f>
        <v>0</v>
      </c>
      <c r="BX2" s="47">
        <f>IF(AA2&gt;99,0,AA2)</f>
        <v>0</v>
      </c>
      <c r="BY2" s="47">
        <f>BU2+BW2</f>
        <v>0</v>
      </c>
      <c r="BZ2" s="47">
        <f>IF(AE2&gt;99,199,AE2)</f>
        <v>0</v>
      </c>
      <c r="CA2" s="47">
        <f>IF(AF2&gt;99,0,AF2)</f>
        <v>0</v>
      </c>
      <c r="CB2" s="47">
        <f>IF(AH2&gt;99,199,AH2)</f>
        <v>0</v>
      </c>
      <c r="CC2" s="47">
        <f>IF(AI2&gt;99,0,AI2)</f>
        <v>0</v>
      </c>
      <c r="CD2" s="47">
        <f>BZ2+CB2</f>
        <v>0</v>
      </c>
      <c r="CE2" s="47">
        <f>IF(AM2&gt;99,199,AM2)</f>
        <v>0</v>
      </c>
      <c r="CF2" s="47">
        <f>IF(AN2&gt;99,0,AN2)</f>
        <v>0</v>
      </c>
      <c r="CG2" s="47">
        <f>IF(AP2&gt;99,199,AP2)</f>
        <v>0</v>
      </c>
      <c r="CH2" s="47">
        <f>IF(AQ2&gt;99,0,AQ2)</f>
        <v>0</v>
      </c>
      <c r="CI2" s="47">
        <f>CE2+CG2</f>
        <v>0</v>
      </c>
      <c r="CJ2" s="47">
        <f>IF(AU2&gt;99,199,AU2)</f>
        <v>0</v>
      </c>
      <c r="CK2" s="47">
        <f>IF(AV2&gt;99,0,AV2)</f>
        <v>0</v>
      </c>
      <c r="CL2" s="47">
        <f>IF(AX2&gt;99,199,AX2)</f>
        <v>0</v>
      </c>
      <c r="CM2" s="47">
        <f>IF(AY2&gt;99,0,AY2)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>
        <v>3</v>
      </c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54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128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>
        <v>2</v>
      </c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29" t="str">
        <f>Instellingen!C43</f>
        <v> </v>
      </c>
      <c r="AF7" s="130"/>
      <c r="AG7" s="130"/>
      <c r="AH7" s="130"/>
      <c r="AI7" s="130"/>
      <c r="AJ7" s="130"/>
      <c r="AK7" s="130"/>
      <c r="AL7" s="131"/>
      <c r="AM7" s="115" t="str">
        <f>Instellingen!C44</f>
        <v> </v>
      </c>
      <c r="AN7" s="173"/>
      <c r="AO7" s="173"/>
      <c r="AP7" s="173"/>
      <c r="AQ7" s="173"/>
      <c r="AR7" s="173"/>
      <c r="AS7" s="173"/>
      <c r="AT7" s="174"/>
      <c r="AU7" s="129" t="str">
        <f>Instellingen!C45</f>
        <v> </v>
      </c>
      <c r="AV7" s="175"/>
      <c r="AW7" s="175"/>
      <c r="AX7" s="175"/>
      <c r="AY7" s="175"/>
      <c r="AZ7" s="175"/>
      <c r="BA7" s="175"/>
      <c r="BB7" s="176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108" t="s">
        <v>106</v>
      </c>
      <c r="I8" s="78" t="s">
        <v>83</v>
      </c>
      <c r="J8" s="103" t="s">
        <v>84</v>
      </c>
      <c r="K8" s="97" t="s">
        <v>107</v>
      </c>
      <c r="L8" s="81" t="s">
        <v>86</v>
      </c>
      <c r="M8" s="2" t="s">
        <v>4</v>
      </c>
      <c r="N8" s="2" t="s">
        <v>15</v>
      </c>
      <c r="O8" s="106" t="s">
        <v>81</v>
      </c>
      <c r="P8" s="97" t="s">
        <v>106</v>
      </c>
      <c r="Q8" s="92" t="s">
        <v>83</v>
      </c>
      <c r="R8" s="99" t="s">
        <v>84</v>
      </c>
      <c r="S8" s="97" t="s">
        <v>107</v>
      </c>
      <c r="T8" s="92" t="s">
        <v>86</v>
      </c>
      <c r="U8" s="2" t="s">
        <v>4</v>
      </c>
      <c r="V8" s="2" t="s">
        <v>15</v>
      </c>
      <c r="W8" s="106" t="s">
        <v>81</v>
      </c>
      <c r="X8" s="97" t="s">
        <v>106</v>
      </c>
      <c r="Y8" s="92" t="s">
        <v>83</v>
      </c>
      <c r="Z8" s="99" t="s">
        <v>84</v>
      </c>
      <c r="AA8" s="97" t="s">
        <v>107</v>
      </c>
      <c r="AB8" s="92" t="s">
        <v>86</v>
      </c>
      <c r="AC8" s="2" t="s">
        <v>4</v>
      </c>
      <c r="AD8" s="2" t="s">
        <v>15</v>
      </c>
      <c r="AE8" s="106" t="s">
        <v>81</v>
      </c>
      <c r="AF8" s="97" t="s">
        <v>106</v>
      </c>
      <c r="AG8" s="92" t="s">
        <v>83</v>
      </c>
      <c r="AH8" s="99" t="s">
        <v>84</v>
      </c>
      <c r="AI8" s="97" t="s">
        <v>107</v>
      </c>
      <c r="AJ8" s="92" t="s">
        <v>86</v>
      </c>
      <c r="AK8" s="2" t="s">
        <v>4</v>
      </c>
      <c r="AL8" s="2" t="s">
        <v>15</v>
      </c>
      <c r="AM8" s="106" t="s">
        <v>81</v>
      </c>
      <c r="AN8" s="97" t="s">
        <v>106</v>
      </c>
      <c r="AO8" s="92" t="s">
        <v>83</v>
      </c>
      <c r="AP8" s="99" t="s">
        <v>84</v>
      </c>
      <c r="AQ8" s="97" t="s">
        <v>107</v>
      </c>
      <c r="AR8" s="92" t="s">
        <v>86</v>
      </c>
      <c r="AS8" s="2" t="s">
        <v>4</v>
      </c>
      <c r="AT8" s="2" t="s">
        <v>15</v>
      </c>
      <c r="AU8" s="106" t="s">
        <v>81</v>
      </c>
      <c r="AV8" s="97" t="s">
        <v>106</v>
      </c>
      <c r="AW8" s="92" t="s">
        <v>83</v>
      </c>
      <c r="AX8" s="99" t="s">
        <v>84</v>
      </c>
      <c r="AY8" s="97" t="s">
        <v>107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6" t="s">
        <v>114</v>
      </c>
      <c r="CF8" s="86" t="s">
        <v>115</v>
      </c>
      <c r="CG8" s="86" t="s">
        <v>116</v>
      </c>
      <c r="CH8" s="86" t="s">
        <v>117</v>
      </c>
      <c r="CI8" s="87" t="s">
        <v>124</v>
      </c>
      <c r="CJ8" s="86" t="s">
        <v>119</v>
      </c>
      <c r="CK8" s="86" t="s">
        <v>120</v>
      </c>
      <c r="CL8" s="86" t="s">
        <v>121</v>
      </c>
      <c r="CM8" s="87" t="s">
        <v>122</v>
      </c>
      <c r="CN8" s="87" t="s">
        <v>123</v>
      </c>
    </row>
    <row r="9" spans="1:92" ht="12.75">
      <c r="A9" s="8">
        <v>1</v>
      </c>
      <c r="B9" s="8" t="s">
        <v>193</v>
      </c>
      <c r="C9" s="8" t="s">
        <v>220</v>
      </c>
      <c r="D9" s="8" t="s">
        <v>194</v>
      </c>
      <c r="E9" s="8" t="s">
        <v>221</v>
      </c>
      <c r="F9" s="8" t="s">
        <v>168</v>
      </c>
      <c r="G9" s="98">
        <v>4</v>
      </c>
      <c r="H9" s="94">
        <v>60.89</v>
      </c>
      <c r="M9" s="73">
        <v>1</v>
      </c>
      <c r="N9" s="73">
        <v>1</v>
      </c>
      <c r="O9" s="107">
        <v>0</v>
      </c>
      <c r="R9" s="107" t="s">
        <v>169</v>
      </c>
      <c r="U9" s="74">
        <v>1</v>
      </c>
      <c r="V9" s="74">
        <v>1</v>
      </c>
      <c r="AD9" s="73">
        <v>99</v>
      </c>
      <c r="BC9" s="14">
        <f>N9+V9+AD9+AL9+AT9+BB9</f>
        <v>101</v>
      </c>
      <c r="BD9" s="28">
        <f>IF($O$4&gt;0,(LARGE(($N9,$V9,$AD9,$AL9,$AT9,$BB9),1)),"0")</f>
        <v>99</v>
      </c>
      <c r="BE9" s="28">
        <f>BC9-BD9</f>
        <v>2</v>
      </c>
      <c r="BF9" s="8">
        <v>1</v>
      </c>
      <c r="BK9" s="47">
        <f>IF(G9&gt;99,199,G9)</f>
        <v>4</v>
      </c>
      <c r="BL9" s="47">
        <f>IF(H9&gt;99,0,H9)</f>
        <v>60.89</v>
      </c>
      <c r="BM9" s="47">
        <f>IF(J9&gt;99,199,J9)</f>
        <v>0</v>
      </c>
      <c r="BN9" s="47">
        <f>IF(K9&gt;99,0,K9)</f>
        <v>0</v>
      </c>
      <c r="BO9" s="47">
        <f>BK9+BM9</f>
        <v>4</v>
      </c>
      <c r="BP9" s="47">
        <f>IF(O9&gt;99,199,O9)</f>
        <v>0</v>
      </c>
      <c r="BQ9" s="47">
        <f>IF(P9&gt;99,0,P9)</f>
        <v>0</v>
      </c>
      <c r="BR9" s="47">
        <f>IF(R9&gt;99,199,R9)</f>
        <v>199</v>
      </c>
      <c r="BS9" s="47">
        <f>IF(S9&gt;99,0,S9)</f>
        <v>0</v>
      </c>
      <c r="BT9" s="47">
        <f>BP9+BR9</f>
        <v>199</v>
      </c>
      <c r="BU9" s="47">
        <f>IF(W9&gt;99,199,W9)</f>
        <v>0</v>
      </c>
      <c r="BV9" s="47">
        <f>IF(X9&gt;99,0,X9)</f>
        <v>0</v>
      </c>
      <c r="BW9" s="47">
        <f>IF(Z9&gt;99,199,Z9)</f>
        <v>0</v>
      </c>
      <c r="BX9" s="47">
        <f>IF(AA9&gt;99,0,AA9)</f>
        <v>0</v>
      </c>
      <c r="BY9" s="47">
        <f>BU9+BW9</f>
        <v>0</v>
      </c>
      <c r="BZ9" s="47">
        <f>IF(AE9&gt;99,199,AE9)</f>
        <v>0</v>
      </c>
      <c r="CA9" s="47">
        <f>IF(AF9&gt;99,0,AF9)</f>
        <v>0</v>
      </c>
      <c r="CB9" s="47">
        <f>IF(AH9&gt;99,199,AH9)</f>
        <v>0</v>
      </c>
      <c r="CC9" s="47">
        <f>IF(AI9&gt;99,0,AI9)</f>
        <v>0</v>
      </c>
      <c r="CD9" s="47">
        <f>BZ9+CB9</f>
        <v>0</v>
      </c>
      <c r="CE9" s="47">
        <f>IF(AM9&gt;99,199,AM9)</f>
        <v>0</v>
      </c>
      <c r="CF9" s="47">
        <f>IF(AN9&gt;99,0,AN9)</f>
        <v>0</v>
      </c>
      <c r="CG9" s="47">
        <f>IF(AP9&gt;99,199,AP9)</f>
        <v>0</v>
      </c>
      <c r="CH9" s="47">
        <f>IF(AQ9&gt;99,0,AQ9)</f>
        <v>0</v>
      </c>
      <c r="CI9" s="47">
        <f>CE9+CG9</f>
        <v>0</v>
      </c>
      <c r="CJ9" s="47">
        <f>IF(AU9&gt;99,199,AU9)</f>
        <v>0</v>
      </c>
      <c r="CK9" s="47">
        <f>IF(AV9&gt;99,0,AV9)</f>
        <v>0</v>
      </c>
      <c r="CL9" s="47">
        <f>IF(AX9&gt;99,199,AX9)</f>
        <v>0</v>
      </c>
      <c r="CM9" s="47">
        <f>IF(AY9&gt;99,0,AY9)</f>
        <v>0</v>
      </c>
      <c r="CN9" s="47">
        <f>CJ9+CL9</f>
        <v>0</v>
      </c>
    </row>
    <row r="10" spans="1:92" ht="12.75">
      <c r="A10" s="8">
        <v>2</v>
      </c>
      <c r="B10" s="8" t="s">
        <v>187</v>
      </c>
      <c r="C10" s="8" t="s">
        <v>149</v>
      </c>
      <c r="D10" s="8" t="s">
        <v>188</v>
      </c>
      <c r="E10" s="8" t="s">
        <v>221</v>
      </c>
      <c r="F10" s="8" t="s">
        <v>151</v>
      </c>
      <c r="G10" s="98">
        <v>4</v>
      </c>
      <c r="H10" s="94">
        <v>64.7</v>
      </c>
      <c r="M10" s="73">
        <v>2</v>
      </c>
      <c r="N10" s="73">
        <v>2</v>
      </c>
      <c r="O10" s="107">
        <v>4</v>
      </c>
      <c r="P10" s="96">
        <v>67.87</v>
      </c>
      <c r="U10" s="74">
        <v>2</v>
      </c>
      <c r="V10" s="74">
        <v>2</v>
      </c>
      <c r="AD10" s="73">
        <v>99</v>
      </c>
      <c r="BC10" s="14">
        <f>N10+V10+AD10+AL10+AT10+BB10</f>
        <v>103</v>
      </c>
      <c r="BD10" s="28">
        <f>IF($O$4&gt;0,(LARGE(($N10,$V10,$AD10,$AL10,$AT10,$BB10),1)),"0")</f>
        <v>99</v>
      </c>
      <c r="BE10" s="28">
        <f>BC10-BD10</f>
        <v>4</v>
      </c>
      <c r="BF10" s="8">
        <v>2</v>
      </c>
      <c r="BK10" s="47">
        <f>IF(G10&gt;99,199,G10)</f>
        <v>4</v>
      </c>
      <c r="BL10" s="47">
        <f>IF(H10&gt;99,0,H10)</f>
        <v>64.7</v>
      </c>
      <c r="BM10" s="47">
        <f>IF(J10&gt;99,199,J10)</f>
        <v>0</v>
      </c>
      <c r="BN10" s="47">
        <f>IF(K10&gt;99,0,K10)</f>
        <v>0</v>
      </c>
      <c r="BO10" s="47">
        <f>BK10+BM10</f>
        <v>4</v>
      </c>
      <c r="BP10" s="47">
        <f>IF(O10&gt;99,199,O10)</f>
        <v>4</v>
      </c>
      <c r="BQ10" s="47">
        <f>IF(P10&gt;99,0,P10)</f>
        <v>67.87</v>
      </c>
      <c r="BR10" s="47">
        <f>IF(R10&gt;99,199,R10)</f>
        <v>0</v>
      </c>
      <c r="BS10" s="47">
        <f>IF(S10&gt;99,0,S10)</f>
        <v>0</v>
      </c>
      <c r="BT10" s="47">
        <f>BP10+BR10</f>
        <v>4</v>
      </c>
      <c r="BU10" s="47">
        <f>IF(W10&gt;99,199,W10)</f>
        <v>0</v>
      </c>
      <c r="BV10" s="47">
        <f>IF(X10&gt;99,0,X10)</f>
        <v>0</v>
      </c>
      <c r="BW10" s="47">
        <f>IF(Z10&gt;99,199,Z10)</f>
        <v>0</v>
      </c>
      <c r="BX10" s="47">
        <f>IF(AA10&gt;99,0,AA10)</f>
        <v>0</v>
      </c>
      <c r="BY10" s="47">
        <f>BU10+BW10</f>
        <v>0</v>
      </c>
      <c r="BZ10" s="47">
        <f>IF(AE10&gt;99,199,AE10)</f>
        <v>0</v>
      </c>
      <c r="CA10" s="47">
        <f>IF(AF10&gt;99,0,AF10)</f>
        <v>0</v>
      </c>
      <c r="CB10" s="47">
        <f>IF(AH10&gt;99,199,AH10)</f>
        <v>0</v>
      </c>
      <c r="CC10" s="47">
        <f>IF(AI10&gt;99,0,AI10)</f>
        <v>0</v>
      </c>
      <c r="CD10" s="47">
        <f>BZ10+CB10</f>
        <v>0</v>
      </c>
      <c r="CE10" s="47">
        <f>IF(AM10&gt;99,199,AM10)</f>
        <v>0</v>
      </c>
      <c r="CF10" s="47">
        <f>IF(AN10&gt;99,0,AN10)</f>
        <v>0</v>
      </c>
      <c r="CG10" s="47">
        <f>IF(AP10&gt;99,199,AP10)</f>
        <v>0</v>
      </c>
      <c r="CH10" s="47">
        <f>IF(AQ10&gt;99,0,AQ10)</f>
        <v>0</v>
      </c>
      <c r="CI10" s="47">
        <f>CE10+CG10</f>
        <v>0</v>
      </c>
      <c r="CJ10" s="47">
        <f>IF(AU10&gt;99,199,AU10)</f>
        <v>0</v>
      </c>
      <c r="CK10" s="47">
        <f>IF(AV10&gt;99,0,AV10)</f>
        <v>0</v>
      </c>
      <c r="CL10" s="47">
        <f>IF(AX10&gt;99,199,AX10)</f>
        <v>0</v>
      </c>
      <c r="CM10" s="47">
        <f>IF(AY10&gt;99,0,AY10)</f>
        <v>0</v>
      </c>
      <c r="CN10" s="47">
        <f>CJ10+CL10</f>
        <v>0</v>
      </c>
    </row>
    <row r="11" spans="1:92" ht="12.75">
      <c r="A11" s="8">
        <v>3</v>
      </c>
      <c r="B11" s="8" t="s">
        <v>180</v>
      </c>
      <c r="C11" s="8" t="s">
        <v>181</v>
      </c>
      <c r="D11" s="8" t="s">
        <v>182</v>
      </c>
      <c r="E11" s="8" t="s">
        <v>221</v>
      </c>
      <c r="F11" s="8" t="s">
        <v>154</v>
      </c>
      <c r="G11" s="98">
        <v>4</v>
      </c>
      <c r="H11" s="94">
        <v>69.24</v>
      </c>
      <c r="M11" s="73">
        <v>3</v>
      </c>
      <c r="N11" s="73">
        <v>3</v>
      </c>
      <c r="O11" s="107">
        <v>8</v>
      </c>
      <c r="P11" s="96">
        <v>58.89</v>
      </c>
      <c r="U11" s="74">
        <v>3</v>
      </c>
      <c r="V11" s="74">
        <v>3</v>
      </c>
      <c r="AD11" s="73">
        <v>99</v>
      </c>
      <c r="BC11" s="14">
        <f>N11+V11+AD11+AL11+AT11+BB11</f>
        <v>105</v>
      </c>
      <c r="BD11" s="28">
        <f>IF($O$4&gt;0,(LARGE(($N11,$V11,$AD11,$AL11,$AT11,$BB11),1)),"0")</f>
        <v>99</v>
      </c>
      <c r="BE11" s="28">
        <f>BC11-BD11</f>
        <v>6</v>
      </c>
      <c r="BF11" s="8">
        <v>3</v>
      </c>
      <c r="BK11" s="47">
        <f>IF(G11&gt;99,199,G11)</f>
        <v>4</v>
      </c>
      <c r="BL11" s="47">
        <f>IF(H11&gt;99,0,H11)</f>
        <v>69.24</v>
      </c>
      <c r="BM11" s="47">
        <f>IF(J11&gt;99,199,J11)</f>
        <v>0</v>
      </c>
      <c r="BN11" s="47">
        <f>IF(K11&gt;99,0,K11)</f>
        <v>0</v>
      </c>
      <c r="BO11" s="47">
        <f>BK11+BM11</f>
        <v>4</v>
      </c>
      <c r="BP11" s="47">
        <f>IF(O11&gt;99,199,O11)</f>
        <v>8</v>
      </c>
      <c r="BQ11" s="47">
        <f>IF(P11&gt;99,0,P11)</f>
        <v>58.89</v>
      </c>
      <c r="BR11" s="47">
        <f>IF(R11&gt;99,199,R11)</f>
        <v>0</v>
      </c>
      <c r="BS11" s="47">
        <f>IF(S11&gt;99,0,S11)</f>
        <v>0</v>
      </c>
      <c r="BT11" s="47">
        <f>BP11+BR11</f>
        <v>8</v>
      </c>
      <c r="BU11" s="47">
        <f>IF(W11&gt;99,199,W11)</f>
        <v>0</v>
      </c>
      <c r="BV11" s="47">
        <f>IF(X11&gt;99,0,X11)</f>
        <v>0</v>
      </c>
      <c r="BW11" s="47">
        <f>IF(Z11&gt;99,199,Z11)</f>
        <v>0</v>
      </c>
      <c r="BX11" s="47">
        <f>IF(AA11&gt;99,0,AA11)</f>
        <v>0</v>
      </c>
      <c r="BY11" s="47">
        <f>BU11+BW11</f>
        <v>0</v>
      </c>
      <c r="BZ11" s="47">
        <f>IF(AE11&gt;99,199,AE11)</f>
        <v>0</v>
      </c>
      <c r="CA11" s="47">
        <f>IF(AF11&gt;99,0,AF11)</f>
        <v>0</v>
      </c>
      <c r="CB11" s="47">
        <f>IF(AH11&gt;99,199,AH11)</f>
        <v>0</v>
      </c>
      <c r="CC11" s="47">
        <f>IF(AI11&gt;99,0,AI11)</f>
        <v>0</v>
      </c>
      <c r="CD11" s="47">
        <f>BZ11+CB11</f>
        <v>0</v>
      </c>
      <c r="CE11" s="47">
        <f>IF(AM11&gt;99,199,AM11)</f>
        <v>0</v>
      </c>
      <c r="CF11" s="47">
        <f>IF(AN11&gt;99,0,AN11)</f>
        <v>0</v>
      </c>
      <c r="CG11" s="47">
        <f>IF(AP11&gt;99,199,AP11)</f>
        <v>0</v>
      </c>
      <c r="CH11" s="47">
        <f>IF(AQ11&gt;99,0,AQ11)</f>
        <v>0</v>
      </c>
      <c r="CI11" s="47">
        <f>CE11+CG11</f>
        <v>0</v>
      </c>
      <c r="CJ11" s="47">
        <f>IF(AU11&gt;99,199,AU11)</f>
        <v>0</v>
      </c>
      <c r="CK11" s="47">
        <f>IF(AV11&gt;99,0,AV11)</f>
        <v>0</v>
      </c>
      <c r="CL11" s="47">
        <f>IF(AX11&gt;99,199,AX11)</f>
        <v>0</v>
      </c>
      <c r="CM11" s="47">
        <f>IF(AY11&gt;99,0,AY11)</f>
        <v>0</v>
      </c>
      <c r="CN11" s="47">
        <f>CJ11+CL11</f>
        <v>0</v>
      </c>
    </row>
    <row r="12" spans="1:92" ht="12.75">
      <c r="A12" s="8">
        <v>4</v>
      </c>
      <c r="B12" s="8" t="s">
        <v>195</v>
      </c>
      <c r="C12" s="8" t="s">
        <v>207</v>
      </c>
      <c r="D12" s="8" t="s">
        <v>196</v>
      </c>
      <c r="E12" s="8" t="s">
        <v>221</v>
      </c>
      <c r="F12" s="8" t="s">
        <v>146</v>
      </c>
      <c r="G12" s="98" t="s">
        <v>197</v>
      </c>
      <c r="N12" s="73">
        <v>90</v>
      </c>
      <c r="O12" s="107" t="s">
        <v>197</v>
      </c>
      <c r="V12" s="74">
        <v>90</v>
      </c>
      <c r="AD12" s="73">
        <v>99</v>
      </c>
      <c r="BC12" s="14">
        <f>N12+V12+AD12+AL12+AT12+BB12</f>
        <v>279</v>
      </c>
      <c r="BD12" s="28">
        <f>IF($O$4&gt;0,(LARGE(($N12,$V12,$AD12,$AL12,$AT12,$BB12),1)),"0")</f>
        <v>99</v>
      </c>
      <c r="BE12" s="28">
        <f>BC12-BD12</f>
        <v>180</v>
      </c>
      <c r="BK12" s="47">
        <f>IF(G12&gt;99,199,G12)</f>
        <v>199</v>
      </c>
      <c r="BL12" s="47">
        <f>IF(H12&gt;99,0,H12)</f>
        <v>0</v>
      </c>
      <c r="BM12" s="47">
        <f>IF(J12&gt;99,199,J12)</f>
        <v>0</v>
      </c>
      <c r="BN12" s="47">
        <f>IF(K12&gt;99,0,K12)</f>
        <v>0</v>
      </c>
      <c r="BO12" s="47">
        <f>BK12+BM12</f>
        <v>199</v>
      </c>
      <c r="BP12" s="47">
        <f>IF(O12&gt;99,199,O12)</f>
        <v>199</v>
      </c>
      <c r="BQ12" s="47">
        <f>IF(P12&gt;99,0,P12)</f>
        <v>0</v>
      </c>
      <c r="BR12" s="47">
        <f>IF(R12&gt;99,199,R12)</f>
        <v>0</v>
      </c>
      <c r="BS12" s="47">
        <f>IF(S12&gt;99,0,S12)</f>
        <v>0</v>
      </c>
      <c r="BT12" s="47">
        <f>BP12+BR12</f>
        <v>199</v>
      </c>
      <c r="BU12" s="47">
        <f>IF(W12&gt;99,199,W12)</f>
        <v>0</v>
      </c>
      <c r="BV12" s="47">
        <f>IF(X12&gt;99,0,X12)</f>
        <v>0</v>
      </c>
      <c r="BW12" s="47">
        <f>IF(Z12&gt;99,199,Z12)</f>
        <v>0</v>
      </c>
      <c r="BX12" s="47">
        <f>IF(AA12&gt;99,0,AA12)</f>
        <v>0</v>
      </c>
      <c r="BY12" s="47">
        <f>BU12+BW12</f>
        <v>0</v>
      </c>
      <c r="BZ12" s="47">
        <f>IF(AE12&gt;99,199,AE12)</f>
        <v>0</v>
      </c>
      <c r="CA12" s="47">
        <f>IF(AF12&gt;99,0,AF12)</f>
        <v>0</v>
      </c>
      <c r="CB12" s="47">
        <f>IF(AH12&gt;99,199,AH12)</f>
        <v>0</v>
      </c>
      <c r="CC12" s="47">
        <f>IF(AI12&gt;99,0,AI12)</f>
        <v>0</v>
      </c>
      <c r="CD12" s="47">
        <f>BZ12+CB12</f>
        <v>0</v>
      </c>
      <c r="CE12" s="47">
        <f>IF(AM12&gt;99,199,AM12)</f>
        <v>0</v>
      </c>
      <c r="CF12" s="47">
        <f>IF(AN12&gt;99,0,AN12)</f>
        <v>0</v>
      </c>
      <c r="CG12" s="47">
        <f>IF(AP12&gt;99,199,AP12)</f>
        <v>0</v>
      </c>
      <c r="CH12" s="47">
        <f>IF(AQ12&gt;99,0,AQ12)</f>
        <v>0</v>
      </c>
      <c r="CI12" s="47">
        <f>CE12+CG12</f>
        <v>0</v>
      </c>
      <c r="CJ12" s="47">
        <f>IF(AU12&gt;99,199,AU12)</f>
        <v>0</v>
      </c>
      <c r="CK12" s="47">
        <f>IF(AV12&gt;99,0,AV12)</f>
        <v>0</v>
      </c>
      <c r="CL12" s="47">
        <f>IF(AX12&gt;99,199,AX12)</f>
        <v>0</v>
      </c>
      <c r="CM12" s="47">
        <f>IF(AY12&gt;99,0,AY12)</f>
        <v>0</v>
      </c>
      <c r="CN12" s="47">
        <f>CJ12+CL12</f>
        <v>0</v>
      </c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operator="lessThan" allowBlank="1" showInputMessage="1" showErrorMessage="1" sqref="O1:O2 AE1:AE2 AU1:AU2 AU9:AU65466 AE9:AE65466 O9:O65466"/>
    <dataValidation type="decimal" allowBlank="1" showInputMessage="1" showErrorMessage="1" sqref="L1:L2 I1:I2 T1:T2 Q1:Q2 AG1:AG2 AB1:AB2 Y1:Y2 AJ1:AJ2 AR1:AR2 AO1:AO2 AW1:AW2 AZ1:AZ2 AZ9:AZ65466 AW9:AW65466 AR9:AR65466 AO9:AO65466 AJ9:AJ65466 Q9:Q65466 AG9:AG65466 AB9:AB65466 I9:I65466 T9:T65466 Y9:Y65466 L9:L65466">
      <formula1>0</formula1>
      <formula2>10</formula2>
    </dataValidation>
    <dataValidation type="decimal" allowBlank="1" showInputMessage="1" showErrorMessage="1" sqref="H1:H2 K1:K2 P1:P2 S1:S2 X1:X2 AA1:AA2 AI1:AI2 AF1:AF2 AN1:AN2 AQ1:AQ2 AY1:AY2 AV1:AV2 AV9:AV65466 AY9:AY65466 AN9:AN65466 AQ9:AQ65466 AF9:AF65466 K9:K65466 S9:S65466 P9:P65466 X9:X65466 AA9:AA65466 H9:H65466 AI9:AI65466">
      <formula1>0</formula1>
      <formula2>999</formula2>
    </dataValidation>
    <dataValidation type="list" allowBlank="1" showInputMessage="1" showErrorMessage="1" sqref="BH1:BH2 BH9:BH6546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CN8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5.28125" style="94" customWidth="1"/>
    <col min="9" max="9" width="4.140625" style="79" hidden="1" customWidth="1"/>
    <col min="10" max="10" width="3.7109375" style="104" customWidth="1"/>
    <col min="11" max="11" width="5.28125" style="95" customWidth="1"/>
    <col min="12" max="12" width="4.140625" style="80" hidden="1" customWidth="1"/>
    <col min="13" max="14" width="3.00390625" style="73" customWidth="1"/>
    <col min="15" max="15" width="3.7109375" style="107" customWidth="1"/>
    <col min="16" max="16" width="5.28125" style="96" customWidth="1"/>
    <col min="17" max="17" width="4.140625" style="82" hidden="1" customWidth="1"/>
    <col min="18" max="18" width="3.7109375" style="107" customWidth="1"/>
    <col min="19" max="19" width="5.28125" style="96" customWidth="1"/>
    <col min="20" max="20" width="4.140625" style="82" hidden="1" customWidth="1"/>
    <col min="21" max="22" width="3.00390625" style="74" customWidth="1"/>
    <col min="23" max="23" width="3.7109375" style="98" customWidth="1"/>
    <col min="24" max="24" width="5.28125" style="95" customWidth="1"/>
    <col min="25" max="25" width="4.140625" style="80" hidden="1" customWidth="1"/>
    <col min="26" max="26" width="3.7109375" style="98" customWidth="1"/>
    <col min="27" max="27" width="5.28125" style="95" customWidth="1"/>
    <col min="28" max="28" width="4.140625" style="80" hidden="1" customWidth="1"/>
    <col min="29" max="30" width="3.00390625" style="73" customWidth="1"/>
    <col min="31" max="31" width="3.7109375" style="107" hidden="1" customWidth="1"/>
    <col min="32" max="32" width="5.28125" style="96" hidden="1" customWidth="1"/>
    <col min="33" max="33" width="4.140625" style="82" hidden="1" customWidth="1"/>
    <col min="34" max="34" width="3.7109375" style="107" hidden="1" customWidth="1"/>
    <col min="35" max="35" width="5.28125" style="96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5.28125" style="95" hidden="1" customWidth="1"/>
    <col min="41" max="41" width="4.140625" style="80" hidden="1" customWidth="1"/>
    <col min="42" max="42" width="3.7109375" style="98" hidden="1" customWidth="1"/>
    <col min="43" max="43" width="5.28125" style="95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5.28125" style="96" hidden="1" customWidth="1"/>
    <col min="49" max="49" width="4.140625" style="82" hidden="1" customWidth="1"/>
    <col min="50" max="50" width="3.7109375" style="107" hidden="1" customWidth="1"/>
    <col min="51" max="51" width="5.28125" style="96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0" style="47" hidden="1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5.710937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8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93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IF(H2&gt;99,0,H2)</f>
        <v>0</v>
      </c>
      <c r="BM2" s="47">
        <f>IF(J2&gt;99,199,J2)</f>
        <v>0</v>
      </c>
      <c r="BN2" s="47">
        <f>IF(K2&gt;99,0,K2)</f>
        <v>0</v>
      </c>
      <c r="BO2" s="47">
        <f>BK2+BM2</f>
        <v>0</v>
      </c>
      <c r="BP2" s="47">
        <f>IF(O2&gt;99,199,O2)</f>
        <v>0</v>
      </c>
      <c r="BQ2" s="47">
        <f>IF(P2&gt;99,0,P2)</f>
        <v>0</v>
      </c>
      <c r="BR2" s="47">
        <f>IF(R2&gt;99,199,R2)</f>
        <v>0</v>
      </c>
      <c r="BS2" s="47">
        <f>IF(S2&gt;99,0,S2)</f>
        <v>0</v>
      </c>
      <c r="BT2" s="47">
        <f>BP2+BR2</f>
        <v>0</v>
      </c>
      <c r="BU2" s="47">
        <f>IF(W2&gt;99,199,W2)</f>
        <v>0</v>
      </c>
      <c r="BV2" s="47">
        <f>IF(X2&gt;99,0,X2)</f>
        <v>0</v>
      </c>
      <c r="BW2" s="47">
        <f>IF(Z2&gt;99,199,Z2)</f>
        <v>0</v>
      </c>
      <c r="BX2" s="47">
        <f>IF(AA2&gt;99,0,AA2)</f>
        <v>0</v>
      </c>
      <c r="BY2" s="47">
        <f>BU2+BW2</f>
        <v>0</v>
      </c>
      <c r="BZ2" s="47">
        <f>IF(AE2&gt;99,199,AE2)</f>
        <v>0</v>
      </c>
      <c r="CA2" s="47">
        <f>IF(AF2&gt;99,0,AF2)</f>
        <v>0</v>
      </c>
      <c r="CB2" s="47">
        <f>IF(AH2&gt;99,199,AH2)</f>
        <v>0</v>
      </c>
      <c r="CC2" s="47">
        <f>IF(AI2&gt;99,0,AI2)</f>
        <v>0</v>
      </c>
      <c r="CD2" s="47">
        <f>BZ2+CB2</f>
        <v>0</v>
      </c>
      <c r="CE2" s="47">
        <f>IF(AM2&gt;99,199,AM2)</f>
        <v>0</v>
      </c>
      <c r="CF2" s="47">
        <f>IF(AN2&gt;99,0,AN2)</f>
        <v>0</v>
      </c>
      <c r="CG2" s="47">
        <f>IF(AP2&gt;99,199,AP2)</f>
        <v>0</v>
      </c>
      <c r="CH2" s="47">
        <f>IF(AQ2&gt;99,0,AQ2)</f>
        <v>0</v>
      </c>
      <c r="CI2" s="47">
        <f>CE2+CG2</f>
        <v>0</v>
      </c>
      <c r="CJ2" s="47">
        <f>IF(AU2&gt;99,199,AU2)</f>
        <v>0</v>
      </c>
      <c r="CK2" s="47">
        <f>IF(AV2&gt;99,0,AV2)</f>
        <v>0</v>
      </c>
      <c r="CL2" s="47">
        <f>IF(AX2&gt;99,199,AX2)</f>
        <v>0</v>
      </c>
      <c r="CM2" s="47">
        <f>IF(AY2&gt;99,0,AY2)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/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55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127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/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29" t="str">
        <f>Instellingen!C43</f>
        <v> </v>
      </c>
      <c r="AF7" s="130"/>
      <c r="AG7" s="130"/>
      <c r="AH7" s="130"/>
      <c r="AI7" s="130"/>
      <c r="AJ7" s="130"/>
      <c r="AK7" s="130"/>
      <c r="AL7" s="131"/>
      <c r="AM7" s="115" t="str">
        <f>Instellingen!C44</f>
        <v> </v>
      </c>
      <c r="AN7" s="173"/>
      <c r="AO7" s="173"/>
      <c r="AP7" s="173"/>
      <c r="AQ7" s="173"/>
      <c r="AR7" s="173"/>
      <c r="AS7" s="173"/>
      <c r="AT7" s="174"/>
      <c r="AU7" s="129" t="str">
        <f>Instellingen!C45</f>
        <v> </v>
      </c>
      <c r="AV7" s="175"/>
      <c r="AW7" s="175"/>
      <c r="AX7" s="175"/>
      <c r="AY7" s="175"/>
      <c r="AZ7" s="175"/>
      <c r="BA7" s="175"/>
      <c r="BB7" s="176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108" t="s">
        <v>106</v>
      </c>
      <c r="I8" s="78" t="s">
        <v>83</v>
      </c>
      <c r="J8" s="103" t="s">
        <v>84</v>
      </c>
      <c r="K8" s="97" t="s">
        <v>107</v>
      </c>
      <c r="L8" s="81" t="s">
        <v>86</v>
      </c>
      <c r="M8" s="2" t="s">
        <v>4</v>
      </c>
      <c r="N8" s="2" t="s">
        <v>15</v>
      </c>
      <c r="O8" s="106" t="s">
        <v>81</v>
      </c>
      <c r="P8" s="97" t="s">
        <v>106</v>
      </c>
      <c r="Q8" s="92" t="s">
        <v>83</v>
      </c>
      <c r="R8" s="99" t="s">
        <v>84</v>
      </c>
      <c r="S8" s="97" t="s">
        <v>107</v>
      </c>
      <c r="T8" s="92" t="s">
        <v>86</v>
      </c>
      <c r="U8" s="2" t="s">
        <v>4</v>
      </c>
      <c r="V8" s="2" t="s">
        <v>15</v>
      </c>
      <c r="W8" s="106" t="s">
        <v>81</v>
      </c>
      <c r="X8" s="97" t="s">
        <v>106</v>
      </c>
      <c r="Y8" s="92" t="s">
        <v>83</v>
      </c>
      <c r="Z8" s="99" t="s">
        <v>84</v>
      </c>
      <c r="AA8" s="97" t="s">
        <v>107</v>
      </c>
      <c r="AB8" s="92" t="s">
        <v>86</v>
      </c>
      <c r="AC8" s="2" t="s">
        <v>4</v>
      </c>
      <c r="AD8" s="2" t="s">
        <v>15</v>
      </c>
      <c r="AE8" s="106" t="s">
        <v>81</v>
      </c>
      <c r="AF8" s="97" t="s">
        <v>106</v>
      </c>
      <c r="AG8" s="92" t="s">
        <v>83</v>
      </c>
      <c r="AH8" s="99" t="s">
        <v>84</v>
      </c>
      <c r="AI8" s="97" t="s">
        <v>107</v>
      </c>
      <c r="AJ8" s="92" t="s">
        <v>86</v>
      </c>
      <c r="AK8" s="2" t="s">
        <v>4</v>
      </c>
      <c r="AL8" s="2" t="s">
        <v>15</v>
      </c>
      <c r="AM8" s="106" t="s">
        <v>81</v>
      </c>
      <c r="AN8" s="97" t="s">
        <v>106</v>
      </c>
      <c r="AO8" s="92" t="s">
        <v>83</v>
      </c>
      <c r="AP8" s="99" t="s">
        <v>84</v>
      </c>
      <c r="AQ8" s="97" t="s">
        <v>107</v>
      </c>
      <c r="AR8" s="92" t="s">
        <v>86</v>
      </c>
      <c r="AS8" s="2" t="s">
        <v>4</v>
      </c>
      <c r="AT8" s="2" t="s">
        <v>15</v>
      </c>
      <c r="AU8" s="106" t="s">
        <v>81</v>
      </c>
      <c r="AV8" s="97" t="s">
        <v>106</v>
      </c>
      <c r="AW8" s="92" t="s">
        <v>83</v>
      </c>
      <c r="AX8" s="99" t="s">
        <v>84</v>
      </c>
      <c r="AY8" s="97" t="s">
        <v>107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6" t="s">
        <v>114</v>
      </c>
      <c r="CF8" s="86" t="s">
        <v>115</v>
      </c>
      <c r="CG8" s="86" t="s">
        <v>116</v>
      </c>
      <c r="CH8" s="86" t="s">
        <v>117</v>
      </c>
      <c r="CI8" s="87" t="s">
        <v>124</v>
      </c>
      <c r="CJ8" s="86" t="s">
        <v>119</v>
      </c>
      <c r="CK8" s="86" t="s">
        <v>120</v>
      </c>
      <c r="CL8" s="86" t="s">
        <v>121</v>
      </c>
      <c r="CM8" s="87" t="s">
        <v>122</v>
      </c>
      <c r="CN8" s="87" t="s">
        <v>123</v>
      </c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999</formula2>
    </dataValidation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operator="lessThan" allowBlank="1" showInputMessage="1" showErrorMessage="1" sqref="O1:O2 AE1:AE2 AU1:AU2 AU9:AU65536 AE9:AE65536 O9:O6553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CN9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C9" sqref="BC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5.28125" style="94" customWidth="1"/>
    <col min="9" max="9" width="4.140625" style="79" hidden="1" customWidth="1"/>
    <col min="10" max="10" width="3.7109375" style="104" customWidth="1"/>
    <col min="11" max="11" width="5.28125" style="95" customWidth="1"/>
    <col min="12" max="12" width="4.140625" style="80" hidden="1" customWidth="1"/>
    <col min="13" max="14" width="3.00390625" style="73" customWidth="1"/>
    <col min="15" max="15" width="3.7109375" style="107" customWidth="1"/>
    <col min="16" max="16" width="5.28125" style="96" customWidth="1"/>
    <col min="17" max="17" width="4.140625" style="82" hidden="1" customWidth="1"/>
    <col min="18" max="18" width="3.7109375" style="107" customWidth="1"/>
    <col min="19" max="19" width="5.28125" style="96" customWidth="1"/>
    <col min="20" max="20" width="4.140625" style="82" hidden="1" customWidth="1"/>
    <col min="21" max="22" width="3.00390625" style="74" customWidth="1"/>
    <col min="23" max="23" width="3.7109375" style="98" customWidth="1"/>
    <col min="24" max="24" width="5.28125" style="95" customWidth="1"/>
    <col min="25" max="25" width="4.140625" style="80" hidden="1" customWidth="1"/>
    <col min="26" max="26" width="3.7109375" style="98" customWidth="1"/>
    <col min="27" max="27" width="5.28125" style="95" customWidth="1"/>
    <col min="28" max="28" width="4.140625" style="80" hidden="1" customWidth="1"/>
    <col min="29" max="30" width="3.00390625" style="73" customWidth="1"/>
    <col min="31" max="31" width="3.7109375" style="107" hidden="1" customWidth="1"/>
    <col min="32" max="32" width="5.28125" style="96" hidden="1" customWidth="1"/>
    <col min="33" max="33" width="4.140625" style="82" hidden="1" customWidth="1"/>
    <col min="34" max="34" width="3.7109375" style="107" hidden="1" customWidth="1"/>
    <col min="35" max="35" width="5.28125" style="96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5.28125" style="95" hidden="1" customWidth="1"/>
    <col min="41" max="41" width="4.140625" style="80" hidden="1" customWidth="1"/>
    <col min="42" max="42" width="3.7109375" style="98" hidden="1" customWidth="1"/>
    <col min="43" max="43" width="5.28125" style="95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5.28125" style="96" hidden="1" customWidth="1"/>
    <col min="49" max="49" width="4.140625" style="82" hidden="1" customWidth="1"/>
    <col min="50" max="50" width="3.7109375" style="107" hidden="1" customWidth="1"/>
    <col min="51" max="51" width="5.28125" style="96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0" style="47" hidden="1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5.710937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8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93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IF(H2&gt;99,0,H2)</f>
        <v>0</v>
      </c>
      <c r="BM2" s="47">
        <f>IF(J2&gt;99,199,J2)</f>
        <v>0</v>
      </c>
      <c r="BN2" s="47">
        <f>IF(K2&gt;99,0,K2)</f>
        <v>0</v>
      </c>
      <c r="BO2" s="47">
        <f>BK2+BM2</f>
        <v>0</v>
      </c>
      <c r="BP2" s="47">
        <f>IF(O2&gt;99,199,O2)</f>
        <v>0</v>
      </c>
      <c r="BQ2" s="47">
        <f>IF(P2&gt;99,0,P2)</f>
        <v>0</v>
      </c>
      <c r="BR2" s="47">
        <f>IF(R2&gt;99,199,R2)</f>
        <v>0</v>
      </c>
      <c r="BS2" s="47">
        <f>IF(S2&gt;99,0,S2)</f>
        <v>0</v>
      </c>
      <c r="BT2" s="47">
        <f>BP2+BR2</f>
        <v>0</v>
      </c>
      <c r="BU2" s="47">
        <f>IF(W2&gt;99,199,W2)</f>
        <v>0</v>
      </c>
      <c r="BV2" s="47">
        <f>IF(X2&gt;99,0,X2)</f>
        <v>0</v>
      </c>
      <c r="BW2" s="47">
        <f>IF(Z2&gt;99,199,Z2)</f>
        <v>0</v>
      </c>
      <c r="BX2" s="47">
        <f>IF(AA2&gt;99,0,AA2)</f>
        <v>0</v>
      </c>
      <c r="BY2" s="47">
        <f>BU2+BW2</f>
        <v>0</v>
      </c>
      <c r="BZ2" s="47">
        <f>IF(AE2&gt;99,199,AE2)</f>
        <v>0</v>
      </c>
      <c r="CA2" s="47">
        <f>IF(AF2&gt;99,0,AF2)</f>
        <v>0</v>
      </c>
      <c r="CB2" s="47">
        <f>IF(AH2&gt;99,199,AH2)</f>
        <v>0</v>
      </c>
      <c r="CC2" s="47">
        <f>IF(AI2&gt;99,0,AI2)</f>
        <v>0</v>
      </c>
      <c r="CD2" s="47">
        <f>BZ2+CB2</f>
        <v>0</v>
      </c>
      <c r="CE2" s="47">
        <f>IF(AM2&gt;99,199,AM2)</f>
        <v>0</v>
      </c>
      <c r="CF2" s="47">
        <f>IF(AN2&gt;99,0,AN2)</f>
        <v>0</v>
      </c>
      <c r="CG2" s="47">
        <f>IF(AP2&gt;99,199,AP2)</f>
        <v>0</v>
      </c>
      <c r="CH2" s="47">
        <f>IF(AQ2&gt;99,0,AQ2)</f>
        <v>0</v>
      </c>
      <c r="CI2" s="47">
        <f>CE2+CG2</f>
        <v>0</v>
      </c>
      <c r="CJ2" s="47">
        <f>IF(AU2&gt;99,199,AU2)</f>
        <v>0</v>
      </c>
      <c r="CK2" s="47">
        <f>IF(AV2&gt;99,0,AV2)</f>
        <v>0</v>
      </c>
      <c r="CL2" s="47">
        <f>IF(AX2&gt;99,199,AX2)</f>
        <v>0</v>
      </c>
      <c r="CM2" s="47">
        <f>IF(AY2&gt;99,0,AY2)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/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55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128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/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29" t="str">
        <f>Instellingen!C43</f>
        <v> </v>
      </c>
      <c r="AF7" s="130"/>
      <c r="AG7" s="130"/>
      <c r="AH7" s="130"/>
      <c r="AI7" s="130"/>
      <c r="AJ7" s="130"/>
      <c r="AK7" s="130"/>
      <c r="AL7" s="131"/>
      <c r="AM7" s="115" t="str">
        <f>Instellingen!C44</f>
        <v> </v>
      </c>
      <c r="AN7" s="173"/>
      <c r="AO7" s="173"/>
      <c r="AP7" s="173"/>
      <c r="AQ7" s="173"/>
      <c r="AR7" s="173"/>
      <c r="AS7" s="173"/>
      <c r="AT7" s="174"/>
      <c r="AU7" s="129" t="str">
        <f>Instellingen!C45</f>
        <v> </v>
      </c>
      <c r="AV7" s="175"/>
      <c r="AW7" s="175"/>
      <c r="AX7" s="175"/>
      <c r="AY7" s="175"/>
      <c r="AZ7" s="175"/>
      <c r="BA7" s="175"/>
      <c r="BB7" s="176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108" t="s">
        <v>106</v>
      </c>
      <c r="I8" s="78" t="s">
        <v>83</v>
      </c>
      <c r="J8" s="103" t="s">
        <v>84</v>
      </c>
      <c r="K8" s="97" t="s">
        <v>107</v>
      </c>
      <c r="L8" s="81" t="s">
        <v>86</v>
      </c>
      <c r="M8" s="2" t="s">
        <v>4</v>
      </c>
      <c r="N8" s="2" t="s">
        <v>15</v>
      </c>
      <c r="O8" s="106" t="s">
        <v>81</v>
      </c>
      <c r="P8" s="97" t="s">
        <v>106</v>
      </c>
      <c r="Q8" s="92" t="s">
        <v>83</v>
      </c>
      <c r="R8" s="99" t="s">
        <v>84</v>
      </c>
      <c r="S8" s="97" t="s">
        <v>107</v>
      </c>
      <c r="T8" s="92" t="s">
        <v>86</v>
      </c>
      <c r="U8" s="2" t="s">
        <v>4</v>
      </c>
      <c r="V8" s="2" t="s">
        <v>15</v>
      </c>
      <c r="W8" s="106" t="s">
        <v>81</v>
      </c>
      <c r="X8" s="97" t="s">
        <v>106</v>
      </c>
      <c r="Y8" s="92" t="s">
        <v>83</v>
      </c>
      <c r="Z8" s="99" t="s">
        <v>84</v>
      </c>
      <c r="AA8" s="97" t="s">
        <v>107</v>
      </c>
      <c r="AB8" s="92" t="s">
        <v>86</v>
      </c>
      <c r="AC8" s="2" t="s">
        <v>4</v>
      </c>
      <c r="AD8" s="2" t="s">
        <v>15</v>
      </c>
      <c r="AE8" s="106" t="s">
        <v>81</v>
      </c>
      <c r="AF8" s="97" t="s">
        <v>106</v>
      </c>
      <c r="AG8" s="92" t="s">
        <v>83</v>
      </c>
      <c r="AH8" s="99" t="s">
        <v>84</v>
      </c>
      <c r="AI8" s="97" t="s">
        <v>107</v>
      </c>
      <c r="AJ8" s="92" t="s">
        <v>86</v>
      </c>
      <c r="AK8" s="2" t="s">
        <v>4</v>
      </c>
      <c r="AL8" s="2" t="s">
        <v>15</v>
      </c>
      <c r="AM8" s="106" t="s">
        <v>81</v>
      </c>
      <c r="AN8" s="97" t="s">
        <v>106</v>
      </c>
      <c r="AO8" s="92" t="s">
        <v>83</v>
      </c>
      <c r="AP8" s="99" t="s">
        <v>84</v>
      </c>
      <c r="AQ8" s="97" t="s">
        <v>107</v>
      </c>
      <c r="AR8" s="92" t="s">
        <v>86</v>
      </c>
      <c r="AS8" s="2" t="s">
        <v>4</v>
      </c>
      <c r="AT8" s="2" t="s">
        <v>15</v>
      </c>
      <c r="AU8" s="106" t="s">
        <v>81</v>
      </c>
      <c r="AV8" s="97" t="s">
        <v>106</v>
      </c>
      <c r="AW8" s="92" t="s">
        <v>83</v>
      </c>
      <c r="AX8" s="99" t="s">
        <v>84</v>
      </c>
      <c r="AY8" s="97" t="s">
        <v>107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6" t="s">
        <v>114</v>
      </c>
      <c r="CF8" s="86" t="s">
        <v>115</v>
      </c>
      <c r="CG8" s="86" t="s">
        <v>116</v>
      </c>
      <c r="CH8" s="86" t="s">
        <v>117</v>
      </c>
      <c r="CI8" s="87" t="s">
        <v>124</v>
      </c>
      <c r="CJ8" s="86" t="s">
        <v>119</v>
      </c>
      <c r="CK8" s="86" t="s">
        <v>120</v>
      </c>
      <c r="CL8" s="86" t="s">
        <v>121</v>
      </c>
      <c r="CM8" s="87" t="s">
        <v>122</v>
      </c>
      <c r="CN8" s="87" t="s">
        <v>123</v>
      </c>
    </row>
    <row r="9" spans="55:92" ht="12.75">
      <c r="BC9" s="14">
        <f>N9+V9+AD9+AL9+AT9+BB9</f>
        <v>0</v>
      </c>
      <c r="BE9" s="28">
        <f>BC9-BD9</f>
        <v>0</v>
      </c>
      <c r="BK9" s="47">
        <f>IF(G9&gt;99,199,G9)</f>
        <v>0</v>
      </c>
      <c r="BL9" s="47">
        <f>IF(H9&gt;99,0,H9)</f>
        <v>0</v>
      </c>
      <c r="BM9" s="47">
        <f>IF(J9&gt;99,199,J9)</f>
        <v>0</v>
      </c>
      <c r="BN9" s="47">
        <f>IF(K9&gt;99,0,K9)</f>
        <v>0</v>
      </c>
      <c r="BO9" s="47">
        <f>BK9+BM9</f>
        <v>0</v>
      </c>
      <c r="BP9" s="47">
        <f>IF(O9&gt;99,199,O9)</f>
        <v>0</v>
      </c>
      <c r="BQ9" s="47">
        <f>IF(P9&gt;99,0,P9)</f>
        <v>0</v>
      </c>
      <c r="BR9" s="47">
        <f>IF(R9&gt;99,199,R9)</f>
        <v>0</v>
      </c>
      <c r="BS9" s="47">
        <f>IF(S9&gt;99,0,S9)</f>
        <v>0</v>
      </c>
      <c r="BT9" s="47">
        <f>BP9+BR9</f>
        <v>0</v>
      </c>
      <c r="BU9" s="47">
        <f>IF(W9&gt;99,199,W9)</f>
        <v>0</v>
      </c>
      <c r="BV9" s="47">
        <f>IF(X9&gt;99,0,X9)</f>
        <v>0</v>
      </c>
      <c r="BW9" s="47">
        <f>IF(Z9&gt;99,199,Z9)</f>
        <v>0</v>
      </c>
      <c r="BX9" s="47">
        <f>IF(AA9&gt;99,0,AA9)</f>
        <v>0</v>
      </c>
      <c r="BY9" s="47">
        <f>BU9+BW9</f>
        <v>0</v>
      </c>
      <c r="BZ9" s="47">
        <f>IF(AE9&gt;99,199,AE9)</f>
        <v>0</v>
      </c>
      <c r="CA9" s="47">
        <f>IF(AF9&gt;99,0,AF9)</f>
        <v>0</v>
      </c>
      <c r="CB9" s="47">
        <f>IF(AH9&gt;99,199,AH9)</f>
        <v>0</v>
      </c>
      <c r="CC9" s="47">
        <f>IF(AI9&gt;99,0,AI9)</f>
        <v>0</v>
      </c>
      <c r="CD9" s="47">
        <f>BZ9+CB9</f>
        <v>0</v>
      </c>
      <c r="CE9" s="47">
        <f>IF(AM9&gt;99,199,AM9)</f>
        <v>0</v>
      </c>
      <c r="CF9" s="47">
        <f>IF(AN9&gt;99,0,AN9)</f>
        <v>0</v>
      </c>
      <c r="CG9" s="47">
        <f>IF(AP9&gt;99,199,AP9)</f>
        <v>0</v>
      </c>
      <c r="CH9" s="47">
        <f>IF(AQ9&gt;99,0,AQ9)</f>
        <v>0</v>
      </c>
      <c r="CI9" s="47">
        <f>CE9+CG9</f>
        <v>0</v>
      </c>
      <c r="CJ9" s="47">
        <f>IF(AU9&gt;99,199,AU9)</f>
        <v>0</v>
      </c>
      <c r="CK9" s="47">
        <f>IF(AV9&gt;99,0,AV9)</f>
        <v>0</v>
      </c>
      <c r="CL9" s="47">
        <f>IF(AX9&gt;99,199,AX9)</f>
        <v>0</v>
      </c>
      <c r="CM9" s="47">
        <f>IF(AY9&gt;99,0,AY9)</f>
        <v>0</v>
      </c>
      <c r="CN9" s="47">
        <f>CJ9+CL9</f>
        <v>0</v>
      </c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operator="lessThan" allowBlank="1" showInputMessage="1" showErrorMessage="1" sqref="O1:O2 AE1:AE2 AU1:AU2 AU9:AU65526 AE9:AE65526 O9:O65526"/>
    <dataValidation type="decimal" allowBlank="1" showInputMessage="1" showErrorMessage="1" sqref="L1:L2 I1:I2 T1:T2 Q1:Q2 AG1:AG2 AB1:AB2 Y1:Y2 AJ1:AJ2 AR1:AR2 AO1:AO2 AW1:AW2 AZ1:AZ2 AZ9:AZ65526 AW9:AW65526 AR9:AR65526 AO9:AO65526 AJ9:AJ65526 Q9:Q65526 AG9:AG65526 AB9:AB65526 I9:I65526 T9:T65526 Y9:Y65526 L9:L65526">
      <formula1>0</formula1>
      <formula2>10</formula2>
    </dataValidation>
    <dataValidation type="decimal" allowBlank="1" showInputMessage="1" showErrorMessage="1" sqref="H1:H2 K1:K2 P1:P2 S1:S2 X1:X2 AA1:AA2 AI1:AI2 AF1:AF2 AN1:AN2 AQ1:AQ2 AY1:AY2 AV1:AV2 AV9:AV65526 AY9:AY65526 AN9:AN65526 AQ9:AQ65526 AF9:AF65526 K9:K65526 S9:S65526 P9:P65526 X9:X65526 AA9:AA65526 H9:H65526 AI9:AI65526">
      <formula1>0</formula1>
      <formula2>999</formula2>
    </dataValidation>
    <dataValidation type="list" allowBlank="1" showInputMessage="1" showErrorMessage="1" sqref="BH1:BH2 BH9:BH6552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CN9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C9" sqref="B9:BC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5.28125" style="94" customWidth="1"/>
    <col min="9" max="9" width="4.140625" style="79" hidden="1" customWidth="1"/>
    <col min="10" max="10" width="3.7109375" style="104" customWidth="1"/>
    <col min="11" max="11" width="5.28125" style="95" customWidth="1"/>
    <col min="12" max="12" width="4.140625" style="80" hidden="1" customWidth="1"/>
    <col min="13" max="14" width="3.00390625" style="73" customWidth="1"/>
    <col min="15" max="15" width="3.7109375" style="107" customWidth="1"/>
    <col min="16" max="16" width="5.28125" style="96" customWidth="1"/>
    <col min="17" max="17" width="4.140625" style="82" hidden="1" customWidth="1"/>
    <col min="18" max="18" width="3.7109375" style="107" customWidth="1"/>
    <col min="19" max="19" width="5.28125" style="96" customWidth="1"/>
    <col min="20" max="20" width="4.140625" style="82" hidden="1" customWidth="1"/>
    <col min="21" max="22" width="3.00390625" style="74" customWidth="1"/>
    <col min="23" max="23" width="3.7109375" style="98" customWidth="1"/>
    <col min="24" max="24" width="5.28125" style="95" customWidth="1"/>
    <col min="25" max="25" width="4.140625" style="80" hidden="1" customWidth="1"/>
    <col min="26" max="26" width="3.7109375" style="98" customWidth="1"/>
    <col min="27" max="27" width="5.28125" style="95" customWidth="1"/>
    <col min="28" max="28" width="4.140625" style="80" hidden="1" customWidth="1"/>
    <col min="29" max="30" width="3.00390625" style="73" customWidth="1"/>
    <col min="31" max="31" width="3.7109375" style="107" hidden="1" customWidth="1"/>
    <col min="32" max="32" width="5.28125" style="96" hidden="1" customWidth="1"/>
    <col min="33" max="33" width="4.140625" style="82" hidden="1" customWidth="1"/>
    <col min="34" max="34" width="3.7109375" style="107" hidden="1" customWidth="1"/>
    <col min="35" max="35" width="5.28125" style="96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5.28125" style="95" hidden="1" customWidth="1"/>
    <col min="41" max="41" width="4.140625" style="80" hidden="1" customWidth="1"/>
    <col min="42" max="42" width="3.7109375" style="98" hidden="1" customWidth="1"/>
    <col min="43" max="43" width="5.28125" style="95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5.28125" style="96" hidden="1" customWidth="1"/>
    <col min="49" max="49" width="4.140625" style="82" hidden="1" customWidth="1"/>
    <col min="50" max="50" width="3.7109375" style="107" hidden="1" customWidth="1"/>
    <col min="51" max="51" width="5.28125" style="96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0" style="47" hidden="1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5.710937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8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93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IF(H2&gt;99,0,H2)</f>
        <v>0</v>
      </c>
      <c r="BM2" s="47">
        <f>IF(J2&gt;99,199,J2)</f>
        <v>0</v>
      </c>
      <c r="BN2" s="47">
        <f>IF(K2&gt;99,0,K2)</f>
        <v>0</v>
      </c>
      <c r="BO2" s="47">
        <f>BK2+BM2</f>
        <v>0</v>
      </c>
      <c r="BP2" s="47">
        <f>IF(O2&gt;99,199,O2)</f>
        <v>0</v>
      </c>
      <c r="BQ2" s="47">
        <f>IF(P2&gt;99,0,P2)</f>
        <v>0</v>
      </c>
      <c r="BR2" s="47">
        <f>IF(R2&gt;99,199,R2)</f>
        <v>0</v>
      </c>
      <c r="BS2" s="47">
        <f>IF(S2&gt;99,0,S2)</f>
        <v>0</v>
      </c>
      <c r="BT2" s="47">
        <f>BP2+BR2</f>
        <v>0</v>
      </c>
      <c r="BU2" s="47">
        <f>IF(W2&gt;99,199,W2)</f>
        <v>0</v>
      </c>
      <c r="BV2" s="47">
        <f>IF(X2&gt;99,0,X2)</f>
        <v>0</v>
      </c>
      <c r="BW2" s="47">
        <f>IF(Z2&gt;99,199,Z2)</f>
        <v>0</v>
      </c>
      <c r="BX2" s="47">
        <f>IF(AA2&gt;99,0,AA2)</f>
        <v>0</v>
      </c>
      <c r="BY2" s="47">
        <f>BU2+BW2</f>
        <v>0</v>
      </c>
      <c r="BZ2" s="47">
        <f>IF(AE2&gt;99,199,AE2)</f>
        <v>0</v>
      </c>
      <c r="CA2" s="47">
        <f>IF(AF2&gt;99,0,AF2)</f>
        <v>0</v>
      </c>
      <c r="CB2" s="47">
        <f>IF(AH2&gt;99,199,AH2)</f>
        <v>0</v>
      </c>
      <c r="CC2" s="47">
        <f>IF(AI2&gt;99,0,AI2)</f>
        <v>0</v>
      </c>
      <c r="CD2" s="47">
        <f>BZ2+CB2</f>
        <v>0</v>
      </c>
      <c r="CE2" s="47">
        <f>IF(AM2&gt;99,199,AM2)</f>
        <v>0</v>
      </c>
      <c r="CF2" s="47">
        <f>IF(AN2&gt;99,0,AN2)</f>
        <v>0</v>
      </c>
      <c r="CG2" s="47">
        <f>IF(AP2&gt;99,199,AP2)</f>
        <v>0</v>
      </c>
      <c r="CH2" s="47">
        <f>IF(AQ2&gt;99,0,AQ2)</f>
        <v>0</v>
      </c>
      <c r="CI2" s="47">
        <f>CE2+CG2</f>
        <v>0</v>
      </c>
      <c r="CJ2" s="47">
        <f>IF(AU2&gt;99,199,AU2)</f>
        <v>0</v>
      </c>
      <c r="CK2" s="47">
        <f>IF(AV2&gt;99,0,AV2)</f>
        <v>0</v>
      </c>
      <c r="CL2" s="47">
        <f>IF(AX2&gt;99,199,AX2)</f>
        <v>0</v>
      </c>
      <c r="CM2" s="47">
        <f>IF(AY2&gt;99,0,AY2)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/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56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128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/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29" t="str">
        <f>Instellingen!C43</f>
        <v> </v>
      </c>
      <c r="AF7" s="130"/>
      <c r="AG7" s="130"/>
      <c r="AH7" s="130"/>
      <c r="AI7" s="130"/>
      <c r="AJ7" s="130"/>
      <c r="AK7" s="130"/>
      <c r="AL7" s="131"/>
      <c r="AM7" s="115" t="str">
        <f>Instellingen!C44</f>
        <v> </v>
      </c>
      <c r="AN7" s="173"/>
      <c r="AO7" s="173"/>
      <c r="AP7" s="173"/>
      <c r="AQ7" s="173"/>
      <c r="AR7" s="173"/>
      <c r="AS7" s="173"/>
      <c r="AT7" s="174"/>
      <c r="AU7" s="129" t="str">
        <f>Instellingen!C45</f>
        <v> </v>
      </c>
      <c r="AV7" s="175"/>
      <c r="AW7" s="175"/>
      <c r="AX7" s="175"/>
      <c r="AY7" s="175"/>
      <c r="AZ7" s="175"/>
      <c r="BA7" s="175"/>
      <c r="BB7" s="176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108" t="s">
        <v>106</v>
      </c>
      <c r="I8" s="78" t="s">
        <v>83</v>
      </c>
      <c r="J8" s="103" t="s">
        <v>84</v>
      </c>
      <c r="K8" s="97" t="s">
        <v>107</v>
      </c>
      <c r="L8" s="81" t="s">
        <v>86</v>
      </c>
      <c r="M8" s="2" t="s">
        <v>4</v>
      </c>
      <c r="N8" s="2" t="s">
        <v>15</v>
      </c>
      <c r="O8" s="106" t="s">
        <v>81</v>
      </c>
      <c r="P8" s="97" t="s">
        <v>106</v>
      </c>
      <c r="Q8" s="92" t="s">
        <v>83</v>
      </c>
      <c r="R8" s="99" t="s">
        <v>84</v>
      </c>
      <c r="S8" s="97" t="s">
        <v>107</v>
      </c>
      <c r="T8" s="92" t="s">
        <v>86</v>
      </c>
      <c r="U8" s="2" t="s">
        <v>4</v>
      </c>
      <c r="V8" s="2" t="s">
        <v>15</v>
      </c>
      <c r="W8" s="106" t="s">
        <v>81</v>
      </c>
      <c r="X8" s="97" t="s">
        <v>106</v>
      </c>
      <c r="Y8" s="92" t="s">
        <v>83</v>
      </c>
      <c r="Z8" s="99" t="s">
        <v>84</v>
      </c>
      <c r="AA8" s="97" t="s">
        <v>107</v>
      </c>
      <c r="AB8" s="92" t="s">
        <v>86</v>
      </c>
      <c r="AC8" s="2" t="s">
        <v>4</v>
      </c>
      <c r="AD8" s="2" t="s">
        <v>15</v>
      </c>
      <c r="AE8" s="106" t="s">
        <v>81</v>
      </c>
      <c r="AF8" s="97" t="s">
        <v>106</v>
      </c>
      <c r="AG8" s="92" t="s">
        <v>83</v>
      </c>
      <c r="AH8" s="99" t="s">
        <v>84</v>
      </c>
      <c r="AI8" s="97" t="s">
        <v>107</v>
      </c>
      <c r="AJ8" s="92" t="s">
        <v>86</v>
      </c>
      <c r="AK8" s="2" t="s">
        <v>4</v>
      </c>
      <c r="AL8" s="2" t="s">
        <v>15</v>
      </c>
      <c r="AM8" s="106" t="s">
        <v>81</v>
      </c>
      <c r="AN8" s="97" t="s">
        <v>106</v>
      </c>
      <c r="AO8" s="92" t="s">
        <v>83</v>
      </c>
      <c r="AP8" s="99" t="s">
        <v>84</v>
      </c>
      <c r="AQ8" s="97" t="s">
        <v>107</v>
      </c>
      <c r="AR8" s="92" t="s">
        <v>86</v>
      </c>
      <c r="AS8" s="2" t="s">
        <v>4</v>
      </c>
      <c r="AT8" s="2" t="s">
        <v>15</v>
      </c>
      <c r="AU8" s="106" t="s">
        <v>81</v>
      </c>
      <c r="AV8" s="97" t="s">
        <v>106</v>
      </c>
      <c r="AW8" s="92" t="s">
        <v>83</v>
      </c>
      <c r="AX8" s="99" t="s">
        <v>84</v>
      </c>
      <c r="AY8" s="97" t="s">
        <v>107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6" t="s">
        <v>114</v>
      </c>
      <c r="CF8" s="86" t="s">
        <v>115</v>
      </c>
      <c r="CG8" s="86" t="s">
        <v>116</v>
      </c>
      <c r="CH8" s="86" t="s">
        <v>117</v>
      </c>
      <c r="CI8" s="87" t="s">
        <v>124</v>
      </c>
      <c r="CJ8" s="86" t="s">
        <v>119</v>
      </c>
      <c r="CK8" s="86" t="s">
        <v>120</v>
      </c>
      <c r="CL8" s="86" t="s">
        <v>121</v>
      </c>
      <c r="CM8" s="87" t="s">
        <v>122</v>
      </c>
      <c r="CN8" s="87" t="s">
        <v>123</v>
      </c>
    </row>
    <row r="9" spans="57:92" ht="12.75">
      <c r="BE9" s="28">
        <f>BC9-BD9</f>
        <v>0</v>
      </c>
      <c r="BK9" s="47">
        <f>IF(G9&gt;99,199,G9)</f>
        <v>0</v>
      </c>
      <c r="BL9" s="47">
        <f>IF(H9&gt;99,0,H9)</f>
        <v>0</v>
      </c>
      <c r="BM9" s="47">
        <f>IF(J9&gt;99,199,J9)</f>
        <v>0</v>
      </c>
      <c r="BN9" s="47">
        <f>IF(K9&gt;99,0,K9)</f>
        <v>0</v>
      </c>
      <c r="BO9" s="47">
        <f>BK9+BM9</f>
        <v>0</v>
      </c>
      <c r="BP9" s="47">
        <f>IF(O9&gt;99,199,O9)</f>
        <v>0</v>
      </c>
      <c r="BQ9" s="47">
        <f>IF(P9&gt;99,0,P9)</f>
        <v>0</v>
      </c>
      <c r="BR9" s="47">
        <f>IF(R9&gt;99,199,R9)</f>
        <v>0</v>
      </c>
      <c r="BS9" s="47">
        <f>IF(S9&gt;99,0,S9)</f>
        <v>0</v>
      </c>
      <c r="BT9" s="47">
        <f>BP9+BR9</f>
        <v>0</v>
      </c>
      <c r="BU9" s="47">
        <f>IF(W9&gt;99,199,W9)</f>
        <v>0</v>
      </c>
      <c r="BV9" s="47">
        <f>IF(X9&gt;99,0,X9)</f>
        <v>0</v>
      </c>
      <c r="BW9" s="47">
        <f>IF(Z9&gt;99,199,Z9)</f>
        <v>0</v>
      </c>
      <c r="BX9" s="47">
        <f>IF(AA9&gt;99,0,AA9)</f>
        <v>0</v>
      </c>
      <c r="BY9" s="47">
        <f>BU9+BW9</f>
        <v>0</v>
      </c>
      <c r="BZ9" s="47">
        <f>IF(AE9&gt;99,199,AE9)</f>
        <v>0</v>
      </c>
      <c r="CA9" s="47">
        <f>IF(AF9&gt;99,0,AF9)</f>
        <v>0</v>
      </c>
      <c r="CB9" s="47">
        <f>IF(AH9&gt;99,199,AH9)</f>
        <v>0</v>
      </c>
      <c r="CC9" s="47">
        <f>IF(AI9&gt;99,0,AI9)</f>
        <v>0</v>
      </c>
      <c r="CD9" s="47">
        <f>BZ9+CB9</f>
        <v>0</v>
      </c>
      <c r="CE9" s="47">
        <f>IF(AM9&gt;99,199,AM9)</f>
        <v>0</v>
      </c>
      <c r="CF9" s="47">
        <f>IF(AN9&gt;99,0,AN9)</f>
        <v>0</v>
      </c>
      <c r="CG9" s="47">
        <f>IF(AP9&gt;99,199,AP9)</f>
        <v>0</v>
      </c>
      <c r="CH9" s="47">
        <f>IF(AQ9&gt;99,0,AQ9)</f>
        <v>0</v>
      </c>
      <c r="CI9" s="47">
        <f>CE9+CG9</f>
        <v>0</v>
      </c>
      <c r="CJ9" s="47">
        <f>IF(AU9&gt;99,199,AU9)</f>
        <v>0</v>
      </c>
      <c r="CK9" s="47">
        <f>IF(AV9&gt;99,0,AV9)</f>
        <v>0</v>
      </c>
      <c r="CL9" s="47">
        <f>IF(AX9&gt;99,199,AX9)</f>
        <v>0</v>
      </c>
      <c r="CM9" s="47">
        <f>IF(AY9&gt;99,0,AY9)</f>
        <v>0</v>
      </c>
      <c r="CN9" s="47">
        <f>CJ9+CL9</f>
        <v>0</v>
      </c>
    </row>
  </sheetData>
  <sheetProtection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26">
      <formula1>"ja,nee"</formula1>
    </dataValidation>
    <dataValidation type="decimal" allowBlank="1" showInputMessage="1" showErrorMessage="1" sqref="H1:H2 K1:K2 P1:P2 S1:S2 X1:X2 AA1:AA2 AI1:AI2 AF1:AF2 AN1:AN2 AQ1:AQ2 AY1:AY2 AV1:AV2 AI9:AI65526 H9:H65526 AA9:AA65526 X9:X65526 P9:P65526 S9:S65526 K9:K65526 AF9:AF65526 AQ9:AQ65526 AN9:AN65526 AY9:AY65526 AV9:AV65526">
      <formula1>0</formula1>
      <formula2>999</formula2>
    </dataValidation>
    <dataValidation type="decimal" allowBlank="1" showInputMessage="1" showErrorMessage="1" sqref="L1:L2 I1:I2 T1:T2 Q1:Q2 AG1:AG2 AB1:AB2 Y1:Y2 AJ1:AJ2 AR1:AR2 AO1:AO2 AW1:AW2 AZ1:AZ2 L9:L65526 Y9:Y65526 T9:T65526 I9:I65526 AB9:AB65526 AG9:AG65526 Q9:Q65526 AJ9:AJ65526 AO9:AO65526 AR9:AR65526 AW9:AW65526 AZ9:AZ65526">
      <formula1>0</formula1>
      <formula2>10</formula2>
    </dataValidation>
    <dataValidation operator="lessThan" allowBlank="1" showInputMessage="1" showErrorMessage="1" sqref="O1:O2 AE1:AE2 AU1:AU2 O9:O65526 AE9:AE65526 AU9:AU6552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CN8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12" sqref="D12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5.28125" style="94" customWidth="1"/>
    <col min="9" max="9" width="4.140625" style="79" hidden="1" customWidth="1"/>
    <col min="10" max="10" width="3.7109375" style="104" customWidth="1"/>
    <col min="11" max="11" width="5.28125" style="95" customWidth="1"/>
    <col min="12" max="12" width="4.140625" style="80" hidden="1" customWidth="1"/>
    <col min="13" max="14" width="3.00390625" style="73" customWidth="1"/>
    <col min="15" max="15" width="3.7109375" style="107" customWidth="1"/>
    <col min="16" max="16" width="5.28125" style="96" customWidth="1"/>
    <col min="17" max="17" width="4.140625" style="82" hidden="1" customWidth="1"/>
    <col min="18" max="18" width="3.7109375" style="107" customWidth="1"/>
    <col min="19" max="19" width="5.28125" style="96" customWidth="1"/>
    <col min="20" max="20" width="4.140625" style="82" hidden="1" customWidth="1"/>
    <col min="21" max="22" width="3.00390625" style="74" customWidth="1"/>
    <col min="23" max="23" width="3.7109375" style="98" customWidth="1"/>
    <col min="24" max="24" width="5.28125" style="95" customWidth="1"/>
    <col min="25" max="25" width="4.140625" style="80" hidden="1" customWidth="1"/>
    <col min="26" max="26" width="3.7109375" style="98" customWidth="1"/>
    <col min="27" max="27" width="5.28125" style="95" customWidth="1"/>
    <col min="28" max="28" width="4.140625" style="80" hidden="1" customWidth="1"/>
    <col min="29" max="30" width="3.00390625" style="73" customWidth="1"/>
    <col min="31" max="31" width="3.7109375" style="107" hidden="1" customWidth="1"/>
    <col min="32" max="32" width="5.28125" style="96" hidden="1" customWidth="1"/>
    <col min="33" max="33" width="4.140625" style="82" hidden="1" customWidth="1"/>
    <col min="34" max="34" width="3.7109375" style="107" hidden="1" customWidth="1"/>
    <col min="35" max="35" width="5.28125" style="96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5.28125" style="95" hidden="1" customWidth="1"/>
    <col min="41" max="41" width="4.140625" style="80" hidden="1" customWidth="1"/>
    <col min="42" max="42" width="3.7109375" style="98" hidden="1" customWidth="1"/>
    <col min="43" max="43" width="5.28125" style="95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5.28125" style="96" hidden="1" customWidth="1"/>
    <col min="49" max="49" width="4.140625" style="82" hidden="1" customWidth="1"/>
    <col min="50" max="50" width="3.7109375" style="107" hidden="1" customWidth="1"/>
    <col min="51" max="51" width="5.28125" style="96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9.140625" style="47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5.710937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8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93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IF(H2&gt;99,0,H2)</f>
        <v>0</v>
      </c>
      <c r="BM2" s="47">
        <f>IF(J2&gt;99,199,J2)</f>
        <v>0</v>
      </c>
      <c r="BN2" s="47">
        <f>IF(K2&gt;99,0,K2)</f>
        <v>0</v>
      </c>
      <c r="BO2" s="47">
        <f>BK2+BM2</f>
        <v>0</v>
      </c>
      <c r="BP2" s="47">
        <f>IF(O2&gt;99,199,O2)</f>
        <v>0</v>
      </c>
      <c r="BQ2" s="47">
        <f>IF(P2&gt;99,0,P2)</f>
        <v>0</v>
      </c>
      <c r="BR2" s="47">
        <f>IF(R2&gt;99,199,R2)</f>
        <v>0</v>
      </c>
      <c r="BS2" s="47">
        <f>IF(S2&gt;99,0,S2)</f>
        <v>0</v>
      </c>
      <c r="BT2" s="47">
        <f>BP2+BR2</f>
        <v>0</v>
      </c>
      <c r="BU2" s="47">
        <f>IF(W2&gt;99,199,W2)</f>
        <v>0</v>
      </c>
      <c r="BV2" s="47">
        <f>IF(X2&gt;99,0,X2)</f>
        <v>0</v>
      </c>
      <c r="BW2" s="47">
        <f>IF(Z2&gt;99,199,Z2)</f>
        <v>0</v>
      </c>
      <c r="BX2" s="47">
        <f>IF(AA2&gt;99,0,AA2)</f>
        <v>0</v>
      </c>
      <c r="BY2" s="47">
        <f>BU2+BW2</f>
        <v>0</v>
      </c>
      <c r="BZ2" s="47">
        <f>IF(AE2&gt;99,199,AE2)</f>
        <v>0</v>
      </c>
      <c r="CA2" s="47">
        <f>IF(AF2&gt;99,0,AF2)</f>
        <v>0</v>
      </c>
      <c r="CB2" s="47">
        <f>IF(AH2&gt;99,199,AH2)</f>
        <v>0</v>
      </c>
      <c r="CC2" s="47">
        <f>IF(AI2&gt;99,0,AI2)</f>
        <v>0</v>
      </c>
      <c r="CD2" s="47">
        <f>BZ2+CB2</f>
        <v>0</v>
      </c>
      <c r="CE2" s="47">
        <f>IF(AM2&gt;99,199,AM2)</f>
        <v>0</v>
      </c>
      <c r="CF2" s="47">
        <f>IF(AN2&gt;99,0,AN2)</f>
        <v>0</v>
      </c>
      <c r="CG2" s="47">
        <f>IF(AP2&gt;99,199,AP2)</f>
        <v>0</v>
      </c>
      <c r="CH2" s="47">
        <f>IF(AQ2&gt;99,0,AQ2)</f>
        <v>0</v>
      </c>
      <c r="CI2" s="47">
        <f>CE2+CG2</f>
        <v>0</v>
      </c>
      <c r="CJ2" s="47">
        <f>IF(AU2&gt;99,199,AU2)</f>
        <v>0</v>
      </c>
      <c r="CK2" s="47">
        <f>IF(AV2&gt;99,0,AV2)</f>
        <v>0</v>
      </c>
      <c r="CL2" s="47">
        <f>IF(AX2&gt;99,199,AX2)</f>
        <v>0</v>
      </c>
      <c r="CM2" s="47">
        <f>IF(AY2&gt;99,0,AY2)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/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129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72" t="s">
        <v>130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/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29" t="str">
        <f>Instellingen!C43</f>
        <v> </v>
      </c>
      <c r="AF7" s="130"/>
      <c r="AG7" s="130"/>
      <c r="AH7" s="130"/>
      <c r="AI7" s="130"/>
      <c r="AJ7" s="130"/>
      <c r="AK7" s="130"/>
      <c r="AL7" s="131"/>
      <c r="AM7" s="115" t="str">
        <f>Instellingen!C44</f>
        <v> </v>
      </c>
      <c r="AN7" s="173"/>
      <c r="AO7" s="173"/>
      <c r="AP7" s="173"/>
      <c r="AQ7" s="173"/>
      <c r="AR7" s="173"/>
      <c r="AS7" s="173"/>
      <c r="AT7" s="174"/>
      <c r="AU7" s="129" t="str">
        <f>Instellingen!C45</f>
        <v> </v>
      </c>
      <c r="AV7" s="175"/>
      <c r="AW7" s="175"/>
      <c r="AX7" s="175"/>
      <c r="AY7" s="175"/>
      <c r="AZ7" s="175"/>
      <c r="BA7" s="175"/>
      <c r="BB7" s="176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108" t="s">
        <v>106</v>
      </c>
      <c r="I8" s="78" t="s">
        <v>83</v>
      </c>
      <c r="J8" s="103" t="s">
        <v>84</v>
      </c>
      <c r="K8" s="97" t="s">
        <v>107</v>
      </c>
      <c r="L8" s="81" t="s">
        <v>86</v>
      </c>
      <c r="M8" s="2" t="s">
        <v>4</v>
      </c>
      <c r="N8" s="2" t="s">
        <v>15</v>
      </c>
      <c r="O8" s="106" t="s">
        <v>81</v>
      </c>
      <c r="P8" s="97" t="s">
        <v>106</v>
      </c>
      <c r="Q8" s="92" t="s">
        <v>83</v>
      </c>
      <c r="R8" s="99" t="s">
        <v>84</v>
      </c>
      <c r="S8" s="97" t="s">
        <v>107</v>
      </c>
      <c r="T8" s="92" t="s">
        <v>86</v>
      </c>
      <c r="U8" s="2" t="s">
        <v>4</v>
      </c>
      <c r="V8" s="2" t="s">
        <v>15</v>
      </c>
      <c r="W8" s="106" t="s">
        <v>81</v>
      </c>
      <c r="X8" s="97" t="s">
        <v>106</v>
      </c>
      <c r="Y8" s="92" t="s">
        <v>83</v>
      </c>
      <c r="Z8" s="99" t="s">
        <v>84</v>
      </c>
      <c r="AA8" s="97" t="s">
        <v>107</v>
      </c>
      <c r="AB8" s="92" t="s">
        <v>86</v>
      </c>
      <c r="AC8" s="2" t="s">
        <v>4</v>
      </c>
      <c r="AD8" s="2" t="s">
        <v>15</v>
      </c>
      <c r="AE8" s="106" t="s">
        <v>81</v>
      </c>
      <c r="AF8" s="97" t="s">
        <v>106</v>
      </c>
      <c r="AG8" s="92" t="s">
        <v>83</v>
      </c>
      <c r="AH8" s="99" t="s">
        <v>84</v>
      </c>
      <c r="AI8" s="97" t="s">
        <v>107</v>
      </c>
      <c r="AJ8" s="92" t="s">
        <v>86</v>
      </c>
      <c r="AK8" s="2" t="s">
        <v>4</v>
      </c>
      <c r="AL8" s="2" t="s">
        <v>15</v>
      </c>
      <c r="AM8" s="106" t="s">
        <v>81</v>
      </c>
      <c r="AN8" s="97" t="s">
        <v>106</v>
      </c>
      <c r="AO8" s="92" t="s">
        <v>83</v>
      </c>
      <c r="AP8" s="99" t="s">
        <v>84</v>
      </c>
      <c r="AQ8" s="97" t="s">
        <v>107</v>
      </c>
      <c r="AR8" s="92" t="s">
        <v>86</v>
      </c>
      <c r="AS8" s="2" t="s">
        <v>4</v>
      </c>
      <c r="AT8" s="2" t="s">
        <v>15</v>
      </c>
      <c r="AU8" s="106" t="s">
        <v>81</v>
      </c>
      <c r="AV8" s="97" t="s">
        <v>106</v>
      </c>
      <c r="AW8" s="92" t="s">
        <v>83</v>
      </c>
      <c r="AX8" s="99" t="s">
        <v>84</v>
      </c>
      <c r="AY8" s="97" t="s">
        <v>107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6" t="s">
        <v>114</v>
      </c>
      <c r="CF8" s="86" t="s">
        <v>115</v>
      </c>
      <c r="CG8" s="86" t="s">
        <v>116</v>
      </c>
      <c r="CH8" s="86" t="s">
        <v>117</v>
      </c>
      <c r="CI8" s="87" t="s">
        <v>124</v>
      </c>
      <c r="CJ8" s="86" t="s">
        <v>119</v>
      </c>
      <c r="CK8" s="86" t="s">
        <v>120</v>
      </c>
      <c r="CL8" s="86" t="s">
        <v>121</v>
      </c>
      <c r="CM8" s="87" t="s">
        <v>122</v>
      </c>
      <c r="CN8" s="87" t="s">
        <v>123</v>
      </c>
    </row>
  </sheetData>
  <sheetProtection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100</formula2>
    </dataValidation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operator="lessThan" allowBlank="1" showInputMessage="1" showErrorMessage="1" sqref="O1:O2 AE1:AE2 AU1:AU2 AU9:AU65536 AE9:AE65536 O9:O6553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7"/>
  <dimension ref="A1:K37"/>
  <sheetViews>
    <sheetView tabSelected="1" zoomScalePageLayoutView="0" workbookViewId="0" topLeftCell="A13">
      <selection activeCell="D40" sqref="D40"/>
    </sheetView>
  </sheetViews>
  <sheetFormatPr defaultColWidth="9.140625" defaultRowHeight="12.75"/>
  <cols>
    <col min="1" max="1" width="6.8515625" style="1" bestFit="1" customWidth="1"/>
    <col min="2" max="2" width="10.00390625" style="1" customWidth="1"/>
    <col min="3" max="3" width="28.140625" style="1" customWidth="1"/>
    <col min="4" max="4" width="26.7109375" style="1" customWidth="1"/>
    <col min="5" max="5" width="7.8515625" style="1" bestFit="1" customWidth="1"/>
    <col min="6" max="6" width="4.140625" style="1" bestFit="1" customWidth="1"/>
    <col min="7" max="7" width="23.28125" style="1" customWidth="1"/>
    <col min="8" max="8" width="8.7109375" style="1" customWidth="1"/>
    <col min="9" max="9" width="7.8515625" style="20" customWidth="1"/>
    <col min="10" max="10" width="7.57421875" style="1" customWidth="1"/>
    <col min="11" max="11" width="13.421875" style="1" customWidth="1"/>
  </cols>
  <sheetData>
    <row r="1" spans="1:11" ht="12.75">
      <c r="A1" s="132" t="s">
        <v>29</v>
      </c>
      <c r="B1" s="133"/>
      <c r="C1" s="133"/>
      <c r="D1" s="133"/>
      <c r="E1" s="133"/>
      <c r="F1" s="133"/>
      <c r="G1" s="134"/>
      <c r="H1" s="135"/>
      <c r="I1" s="136"/>
      <c r="J1" s="21"/>
      <c r="K1" s="21"/>
    </row>
    <row r="2" spans="1:11" ht="12.75" hidden="1">
      <c r="A2" s="14"/>
      <c r="B2" s="14"/>
      <c r="C2" s="14"/>
      <c r="D2" s="14"/>
      <c r="E2" s="14"/>
      <c r="F2" s="14"/>
      <c r="G2" s="8"/>
      <c r="H2" s="8"/>
      <c r="I2" s="18"/>
      <c r="J2" s="14"/>
      <c r="K2" s="14"/>
    </row>
    <row r="3" spans="1:11" ht="25.5" customHeight="1">
      <c r="A3" s="9" t="s">
        <v>8</v>
      </c>
      <c r="B3" s="177" t="s">
        <v>42</v>
      </c>
      <c r="C3" s="178"/>
      <c r="D3" s="22"/>
      <c r="E3" s="179"/>
      <c r="F3" s="179"/>
      <c r="G3" s="15"/>
      <c r="H3" s="180" t="s">
        <v>32</v>
      </c>
      <c r="I3" s="181"/>
      <c r="J3" s="23">
        <v>2</v>
      </c>
      <c r="K3" s="17"/>
    </row>
    <row r="4" spans="1:11" ht="25.5">
      <c r="A4" s="3" t="s">
        <v>20</v>
      </c>
      <c r="B4" s="3" t="s">
        <v>6</v>
      </c>
      <c r="C4" s="3" t="s">
        <v>0</v>
      </c>
      <c r="D4" s="3" t="s">
        <v>1</v>
      </c>
      <c r="E4" s="3" t="s">
        <v>21</v>
      </c>
      <c r="F4" s="3" t="s">
        <v>23</v>
      </c>
      <c r="G4" s="3" t="s">
        <v>24</v>
      </c>
      <c r="H4" s="16" t="s">
        <v>30</v>
      </c>
      <c r="I4" s="19"/>
      <c r="J4" s="10" t="s">
        <v>31</v>
      </c>
      <c r="K4" s="3" t="s">
        <v>25</v>
      </c>
    </row>
    <row r="5" spans="1:6" ht="12.75">
      <c r="A5" s="6"/>
      <c r="B5" s="6"/>
      <c r="C5" s="6"/>
      <c r="D5" s="6"/>
      <c r="E5" s="6"/>
      <c r="F5" s="6"/>
    </row>
    <row r="15" ht="12.75">
      <c r="C15" s="1" t="s">
        <v>241</v>
      </c>
    </row>
    <row r="16" spans="1:8" ht="12.75">
      <c r="A16" s="1">
        <v>1</v>
      </c>
      <c r="B16" s="1" t="s">
        <v>144</v>
      </c>
      <c r="C16" s="1" t="s">
        <v>199</v>
      </c>
      <c r="D16" s="1" t="s">
        <v>145</v>
      </c>
      <c r="E16" s="1" t="s">
        <v>26</v>
      </c>
      <c r="F16" s="1" t="s">
        <v>200</v>
      </c>
      <c r="G16" s="1" t="s">
        <v>146</v>
      </c>
      <c r="H16" s="1">
        <v>91</v>
      </c>
    </row>
    <row r="18" ht="12.75">
      <c r="C18" s="1" t="s">
        <v>243</v>
      </c>
    </row>
    <row r="19" spans="1:8" ht="12.75">
      <c r="A19" s="1">
        <v>1</v>
      </c>
      <c r="B19" s="1" t="s">
        <v>157</v>
      </c>
      <c r="C19" s="1" t="s">
        <v>204</v>
      </c>
      <c r="D19" s="1" t="s">
        <v>158</v>
      </c>
      <c r="E19" s="1" t="s">
        <v>26</v>
      </c>
      <c r="F19" s="1" t="s">
        <v>201</v>
      </c>
      <c r="G19" s="1" t="s">
        <v>151</v>
      </c>
      <c r="H19" s="1">
        <v>3</v>
      </c>
    </row>
    <row r="20" spans="1:8" ht="12.75">
      <c r="A20" s="1">
        <v>2</v>
      </c>
      <c r="B20" s="1" t="s">
        <v>152</v>
      </c>
      <c r="C20" s="1" t="s">
        <v>202</v>
      </c>
      <c r="D20" s="1" t="s">
        <v>153</v>
      </c>
      <c r="E20" s="1" t="s">
        <v>26</v>
      </c>
      <c r="F20" s="1" t="s">
        <v>201</v>
      </c>
      <c r="G20" s="1" t="s">
        <v>154</v>
      </c>
      <c r="H20" s="1">
        <v>3</v>
      </c>
    </row>
    <row r="22" ht="12.75">
      <c r="C22" s="1" t="s">
        <v>251</v>
      </c>
    </row>
    <row r="24" ht="12.75">
      <c r="C24" s="1" t="s">
        <v>245</v>
      </c>
    </row>
    <row r="25" spans="1:8" ht="12.75">
      <c r="A25" s="1">
        <v>1</v>
      </c>
      <c r="B25" s="1" t="s">
        <v>175</v>
      </c>
      <c r="C25" s="1" t="s">
        <v>213</v>
      </c>
      <c r="D25" s="1" t="s">
        <v>176</v>
      </c>
      <c r="E25" s="1" t="s">
        <v>34</v>
      </c>
      <c r="F25" s="1" t="s">
        <v>212</v>
      </c>
      <c r="G25" s="1" t="s">
        <v>168</v>
      </c>
      <c r="H25" s="1">
        <v>91</v>
      </c>
    </row>
    <row r="28" ht="12.75">
      <c r="C28" s="1" t="s">
        <v>247</v>
      </c>
    </row>
    <row r="29" spans="1:8" ht="12.75">
      <c r="A29" s="1">
        <v>1</v>
      </c>
      <c r="B29" s="1" t="s">
        <v>178</v>
      </c>
      <c r="C29" s="1" t="s">
        <v>214</v>
      </c>
      <c r="D29" s="1" t="s">
        <v>179</v>
      </c>
      <c r="E29" s="1" t="s">
        <v>34</v>
      </c>
      <c r="F29" s="1" t="s">
        <v>215</v>
      </c>
      <c r="G29" s="1" t="s">
        <v>168</v>
      </c>
      <c r="H29" s="1">
        <v>2</v>
      </c>
    </row>
    <row r="30" spans="1:8" ht="12.75">
      <c r="A30" s="1">
        <v>2</v>
      </c>
      <c r="B30" s="1" t="s">
        <v>148</v>
      </c>
      <c r="C30" s="1" t="s">
        <v>149</v>
      </c>
      <c r="D30" s="1" t="s">
        <v>150</v>
      </c>
      <c r="E30" s="1" t="s">
        <v>34</v>
      </c>
      <c r="F30" s="1" t="s">
        <v>215</v>
      </c>
      <c r="G30" s="1" t="s">
        <v>151</v>
      </c>
      <c r="H30" s="1">
        <v>4</v>
      </c>
    </row>
    <row r="33" ht="12.75">
      <c r="A33" s="1" t="s">
        <v>256</v>
      </c>
    </row>
    <row r="35" ht="12.75">
      <c r="C35" s="1" t="s">
        <v>249</v>
      </c>
    </row>
    <row r="36" spans="1:8" ht="12.75">
      <c r="A36" s="1">
        <v>1</v>
      </c>
      <c r="B36" s="1" t="s">
        <v>193</v>
      </c>
      <c r="C36" s="1" t="s">
        <v>220</v>
      </c>
      <c r="D36" s="1" t="s">
        <v>194</v>
      </c>
      <c r="E36" s="1" t="s">
        <v>54</v>
      </c>
      <c r="F36" s="1" t="s">
        <v>221</v>
      </c>
      <c r="G36" s="1" t="s">
        <v>168</v>
      </c>
      <c r="H36" s="1">
        <v>2</v>
      </c>
    </row>
    <row r="37" spans="1:8" ht="12.75">
      <c r="A37" s="1">
        <v>2</v>
      </c>
      <c r="B37" s="1" t="s">
        <v>187</v>
      </c>
      <c r="C37" s="1" t="s">
        <v>149</v>
      </c>
      <c r="D37" s="1" t="s">
        <v>188</v>
      </c>
      <c r="E37" s="1" t="s">
        <v>54</v>
      </c>
      <c r="F37" s="1" t="s">
        <v>221</v>
      </c>
      <c r="G37" s="1" t="s">
        <v>151</v>
      </c>
      <c r="H37" s="1">
        <v>4</v>
      </c>
    </row>
  </sheetData>
  <sheetProtection sheet="1" objects="1" scenarios="1"/>
  <mergeCells count="5">
    <mergeCell ref="B3:C3"/>
    <mergeCell ref="E3:F3"/>
    <mergeCell ref="H3:I3"/>
    <mergeCell ref="A1:G1"/>
    <mergeCell ref="H1:I1"/>
  </mergeCells>
  <dataValidations count="1">
    <dataValidation type="whole" operator="lessThan" allowBlank="1" showInputMessage="1" showErrorMessage="1" sqref="J3">
      <formula1>99</formula1>
    </dataValidation>
  </dataValidations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6"/>
  <dimension ref="A1:N8"/>
  <sheetViews>
    <sheetView zoomScalePageLayoutView="0" workbookViewId="0" topLeftCell="A1">
      <pane ySplit="8" topLeftCell="A9" activePane="bottomLeft" state="frozen"/>
      <selection pane="topLeft" activeCell="B9" sqref="B9"/>
      <selection pane="bottomLeft" activeCell="A9" sqref="A9:IV9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7.7109375" style="8" customWidth="1"/>
    <col min="4" max="4" width="25.7109375" style="8" customWidth="1"/>
    <col min="5" max="5" width="28.7109375" style="8" customWidth="1"/>
    <col min="6" max="6" width="3.7109375" style="8" customWidth="1"/>
    <col min="7" max="7" width="4.7109375" style="8" customWidth="1"/>
    <col min="8" max="8" width="21.7109375" style="8" customWidth="1"/>
    <col min="9" max="9" width="4.7109375" style="8" customWidth="1"/>
    <col min="10" max="10" width="4.7109375" style="71" customWidth="1"/>
    <col min="11" max="13" width="4.7109375" style="8" customWidth="1"/>
    <col min="14" max="14" width="6.00390625" style="8" customWidth="1"/>
    <col min="15" max="15" width="5.00390625" style="0" customWidth="1"/>
    <col min="16" max="16" width="4.57421875" style="0" customWidth="1"/>
    <col min="17" max="17" width="5.57421875" style="0" customWidth="1"/>
    <col min="18" max="18" width="6.00390625" style="0" customWidth="1"/>
  </cols>
  <sheetData>
    <row r="1" spans="1:14" s="47" customFormat="1" ht="12.75">
      <c r="A1" s="132" t="s">
        <v>64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40"/>
      <c r="N1" s="43"/>
    </row>
    <row r="2" spans="1:14" s="47" customFormat="1" ht="12.75" customHeight="1" hidden="1">
      <c r="A2" s="48"/>
      <c r="B2" s="49"/>
      <c r="C2" s="49">
        <v>9</v>
      </c>
      <c r="D2" s="12">
        <f>FLOOR((C2+3)/4,1)</f>
        <v>3</v>
      </c>
      <c r="E2" s="49"/>
      <c r="F2" s="49"/>
      <c r="G2" s="49"/>
      <c r="H2" s="49">
        <v>192</v>
      </c>
      <c r="I2" s="50">
        <v>190</v>
      </c>
      <c r="J2" s="68">
        <f>H2+I2</f>
        <v>382</v>
      </c>
      <c r="K2" s="50"/>
      <c r="L2" s="50"/>
      <c r="M2" s="50"/>
      <c r="N2" s="51"/>
    </row>
    <row r="3" spans="1:14" s="47" customFormat="1" ht="12.75">
      <c r="A3" s="41" t="s">
        <v>8</v>
      </c>
      <c r="B3" s="42"/>
      <c r="C3" s="137" t="str">
        <f>Instellingen!B3</f>
        <v>Regio</v>
      </c>
      <c r="D3" s="139"/>
      <c r="E3" s="135" t="s">
        <v>65</v>
      </c>
      <c r="F3" s="140"/>
      <c r="G3" s="136"/>
      <c r="H3" s="141">
        <v>2</v>
      </c>
      <c r="I3" s="142"/>
      <c r="J3" s="142"/>
      <c r="K3" s="142"/>
      <c r="L3" s="142"/>
      <c r="M3" s="142"/>
      <c r="N3" s="143"/>
    </row>
    <row r="4" spans="1:14" s="47" customFormat="1" ht="12.75" hidden="1">
      <c r="A4" s="52"/>
      <c r="B4" s="53"/>
      <c r="C4" s="54"/>
      <c r="D4" s="55"/>
      <c r="E4" s="55"/>
      <c r="F4" s="56"/>
      <c r="G4" s="57"/>
      <c r="H4" s="58"/>
      <c r="I4" s="58"/>
      <c r="J4" s="69"/>
      <c r="K4" s="58"/>
      <c r="L4" s="58"/>
      <c r="M4" s="59"/>
      <c r="N4" s="60"/>
    </row>
    <row r="5" spans="1:14" s="47" customFormat="1" ht="12.75" hidden="1">
      <c r="A5" s="61"/>
      <c r="B5" s="62"/>
      <c r="C5" s="63"/>
      <c r="D5" s="64"/>
      <c r="E5" s="64"/>
      <c r="F5" s="65"/>
      <c r="G5" s="61"/>
      <c r="H5" s="66"/>
      <c r="I5" s="66"/>
      <c r="J5" s="70"/>
      <c r="K5" s="66"/>
      <c r="L5" s="66"/>
      <c r="M5" s="59"/>
      <c r="N5" s="60"/>
    </row>
    <row r="6" spans="1:14" s="47" customFormat="1" ht="12.75" customHeight="1">
      <c r="A6" s="182" t="s">
        <v>198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</row>
    <row r="7" spans="1:14" s="47" customFormat="1" ht="12.75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</row>
    <row r="8" spans="1:14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66</v>
      </c>
      <c r="F8" s="2" t="s">
        <v>2</v>
      </c>
      <c r="G8" s="2" t="s">
        <v>3</v>
      </c>
      <c r="H8" s="10" t="s">
        <v>67</v>
      </c>
      <c r="I8" s="10" t="s">
        <v>68</v>
      </c>
      <c r="J8" s="25" t="s">
        <v>69</v>
      </c>
      <c r="K8" s="10"/>
      <c r="L8" s="10"/>
      <c r="M8" s="2"/>
      <c r="N8" s="67" t="s">
        <v>5</v>
      </c>
    </row>
  </sheetData>
  <sheetProtection/>
  <mergeCells count="5">
    <mergeCell ref="A6:N7"/>
    <mergeCell ref="A1:L1"/>
    <mergeCell ref="C3:D3"/>
    <mergeCell ref="E3:G3"/>
    <mergeCell ref="H3:N3"/>
  </mergeCells>
  <dataValidations count="3">
    <dataValidation operator="lessThan" allowBlank="1" showInputMessage="1" showErrorMessage="1" error="De waarde is maximaal 500" sqref="H8"/>
    <dataValidation type="whole" allowBlank="1" showInputMessage="1" showErrorMessage="1" prompt="Hier wordt bedoeld van welke wedstrijd of proef de winnaars moeten worden opgebouwd voor onder andere de prijsuitreiking." error="Het minimum is 1 en het maximum is 6" sqref="H3:N3">
      <formula1>1</formula1>
      <formula2>6</formula2>
    </dataValidation>
    <dataValidation type="whole" operator="lessThan" allowBlank="1" showInputMessage="1" showErrorMessage="1" error="De waarde is maximaal 500" sqref="H9:I60206">
      <formula1>500</formula1>
    </dataValidation>
  </dataValidation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D45"/>
  <sheetViews>
    <sheetView zoomScalePageLayoutView="0" workbookViewId="0" topLeftCell="A1">
      <pane ySplit="2" topLeftCell="A3" activePane="bottomLeft" state="frozen"/>
      <selection pane="topLeft" activeCell="B9" sqref="B9"/>
      <selection pane="bottomLeft" activeCell="C42" sqref="C42"/>
    </sheetView>
  </sheetViews>
  <sheetFormatPr defaultColWidth="9.140625" defaultRowHeight="12.75"/>
  <cols>
    <col min="1" max="1" width="36.57421875" style="0" bestFit="1" customWidth="1"/>
    <col min="2" max="2" width="37.00390625" style="0" customWidth="1"/>
    <col min="3" max="3" width="46.421875" style="0" customWidth="1"/>
    <col min="4" max="4" width="15.8515625" style="0" customWidth="1"/>
  </cols>
  <sheetData>
    <row r="1" spans="1:4" ht="12.75">
      <c r="A1" s="29"/>
      <c r="B1" s="30" t="s">
        <v>39</v>
      </c>
      <c r="C1" s="30" t="s">
        <v>25</v>
      </c>
      <c r="D1" s="84"/>
    </row>
    <row r="2" spans="1:4" ht="12.75">
      <c r="A2" s="31" t="s">
        <v>40</v>
      </c>
      <c r="B2" s="3"/>
      <c r="C2" s="3"/>
      <c r="D2" s="85"/>
    </row>
    <row r="3" spans="1:4" ht="12.75">
      <c r="A3" s="32" t="s">
        <v>41</v>
      </c>
      <c r="B3" s="33" t="s">
        <v>42</v>
      </c>
      <c r="C3" s="34"/>
      <c r="D3" s="37"/>
    </row>
    <row r="4" spans="1:4" ht="12.75">
      <c r="A4" s="35" t="s">
        <v>43</v>
      </c>
      <c r="B4" s="36">
        <v>1</v>
      </c>
      <c r="C4" s="37" t="s">
        <v>44</v>
      </c>
      <c r="D4" s="37"/>
    </row>
    <row r="5" spans="1:4" ht="12.75">
      <c r="A5" s="35" t="s">
        <v>11</v>
      </c>
      <c r="B5" s="36">
        <v>99</v>
      </c>
      <c r="C5" s="37"/>
      <c r="D5" s="37"/>
    </row>
    <row r="6" spans="1:4" ht="12.75">
      <c r="A6" s="35" t="s">
        <v>45</v>
      </c>
      <c r="B6" s="36">
        <v>3</v>
      </c>
      <c r="C6" s="37"/>
      <c r="D6" s="37"/>
    </row>
    <row r="7" spans="1:4" ht="12.75">
      <c r="A7" s="35" t="s">
        <v>35</v>
      </c>
      <c r="B7" s="36">
        <v>1</v>
      </c>
      <c r="C7" s="37"/>
      <c r="D7" s="37"/>
    </row>
    <row r="8" spans="1:4" ht="12.75" hidden="1">
      <c r="A8" s="34"/>
      <c r="B8" s="36"/>
      <c r="C8" s="37"/>
      <c r="D8" s="37"/>
    </row>
    <row r="9" spans="1:4" ht="12.75" hidden="1">
      <c r="A9" s="34"/>
      <c r="B9" s="35"/>
      <c r="C9" s="37"/>
      <c r="D9" s="37"/>
    </row>
    <row r="10" spans="1:4" ht="12.75">
      <c r="A10" s="72" t="s">
        <v>70</v>
      </c>
      <c r="B10" s="36">
        <v>90</v>
      </c>
      <c r="C10" s="37" t="s">
        <v>71</v>
      </c>
      <c r="D10" s="37"/>
    </row>
    <row r="11" spans="1:4" ht="12.75" hidden="1">
      <c r="A11" s="34"/>
      <c r="B11" s="36"/>
      <c r="C11" s="37"/>
      <c r="D11" s="37"/>
    </row>
    <row r="12" spans="1:4" ht="12.75" hidden="1">
      <c r="A12" s="34"/>
      <c r="B12" s="36"/>
      <c r="C12" s="37"/>
      <c r="D12" s="37"/>
    </row>
    <row r="13" spans="1:4" ht="12.75">
      <c r="A13" s="34" t="s">
        <v>73</v>
      </c>
      <c r="B13" s="36"/>
      <c r="C13" s="37" t="s">
        <v>75</v>
      </c>
      <c r="D13" s="37"/>
    </row>
    <row r="14" spans="1:4" ht="12.75">
      <c r="A14" s="111" t="s">
        <v>131</v>
      </c>
      <c r="B14" s="36" t="s">
        <v>135</v>
      </c>
      <c r="C14" s="76"/>
      <c r="D14" s="37"/>
    </row>
    <row r="15" spans="1:4" ht="12.75" hidden="1">
      <c r="A15" s="111" t="s">
        <v>133</v>
      </c>
      <c r="B15" s="35"/>
      <c r="C15" s="37"/>
      <c r="D15" s="37"/>
    </row>
    <row r="16" spans="1:4" ht="12.75" hidden="1">
      <c r="A16" s="111" t="s">
        <v>134</v>
      </c>
      <c r="B16" s="35"/>
      <c r="C16" s="37"/>
      <c r="D16" s="37"/>
    </row>
    <row r="17" spans="1:4" ht="12.75">
      <c r="A17" s="111" t="s">
        <v>132</v>
      </c>
      <c r="B17" s="36" t="s">
        <v>135</v>
      </c>
      <c r="C17" s="37"/>
      <c r="D17" s="37"/>
    </row>
    <row r="18" spans="1:4" ht="12.75" hidden="1">
      <c r="A18" s="111" t="s">
        <v>134</v>
      </c>
      <c r="B18" s="35"/>
      <c r="C18" s="37"/>
      <c r="D18" s="37"/>
    </row>
    <row r="19" spans="1:2" ht="12.75">
      <c r="A19" s="4"/>
      <c r="B19" s="4"/>
    </row>
    <row r="20" spans="1:2" ht="12.75" hidden="1">
      <c r="A20" s="4"/>
      <c r="B20" s="4"/>
    </row>
    <row r="21" spans="1:2" ht="12.75" hidden="1">
      <c r="A21" s="4"/>
      <c r="B21" s="4"/>
    </row>
    <row r="22" spans="1:2" ht="12.75" hidden="1">
      <c r="A22" s="4"/>
      <c r="B22" s="4"/>
    </row>
    <row r="23" spans="1:4" ht="38.25">
      <c r="A23" s="30" t="s">
        <v>72</v>
      </c>
      <c r="B23" s="3"/>
      <c r="C23" s="10" t="s">
        <v>46</v>
      </c>
      <c r="D23" s="3"/>
    </row>
    <row r="24" spans="1:3" ht="12.75" hidden="1">
      <c r="A24" s="35" t="s">
        <v>47</v>
      </c>
      <c r="B24" s="35">
        <v>1</v>
      </c>
      <c r="C24" s="37" t="s">
        <v>48</v>
      </c>
    </row>
    <row r="25" spans="1:3" ht="12.75">
      <c r="A25" s="35" t="s">
        <v>112</v>
      </c>
      <c r="B25" s="36">
        <v>2</v>
      </c>
      <c r="C25" s="37"/>
    </row>
    <row r="26" spans="1:3" ht="12.75">
      <c r="A26" s="35" t="s">
        <v>113</v>
      </c>
      <c r="B26" s="36">
        <v>3</v>
      </c>
      <c r="C26" s="37"/>
    </row>
    <row r="27" spans="1:4" ht="12.75">
      <c r="A27" s="35" t="s">
        <v>49</v>
      </c>
      <c r="B27" s="36">
        <v>4</v>
      </c>
      <c r="C27" s="37"/>
      <c r="D27" s="37"/>
    </row>
    <row r="28" spans="1:4" ht="12.75">
      <c r="A28" s="35" t="s">
        <v>50</v>
      </c>
      <c r="B28" s="36">
        <v>5</v>
      </c>
      <c r="C28" s="37"/>
      <c r="D28" s="37"/>
    </row>
    <row r="29" spans="1:4" ht="12.75">
      <c r="A29" s="35" t="s">
        <v>51</v>
      </c>
      <c r="B29" s="36">
        <v>6</v>
      </c>
      <c r="C29" s="37"/>
      <c r="D29" s="37"/>
    </row>
    <row r="30" spans="1:4" ht="12.75">
      <c r="A30" s="35" t="s">
        <v>52</v>
      </c>
      <c r="B30" s="36">
        <v>7</v>
      </c>
      <c r="C30" s="37"/>
      <c r="D30" s="37"/>
    </row>
    <row r="31" spans="1:4" ht="12.75">
      <c r="A31" s="35" t="s">
        <v>53</v>
      </c>
      <c r="B31" s="36"/>
      <c r="C31" s="37"/>
      <c r="D31" s="37"/>
    </row>
    <row r="32" spans="1:4" ht="12.75">
      <c r="A32" s="35"/>
      <c r="B32" s="36"/>
      <c r="C32" s="37"/>
      <c r="D32" s="37"/>
    </row>
    <row r="33" spans="1:4" ht="12.75">
      <c r="A33" s="35"/>
      <c r="B33" s="36"/>
      <c r="C33" s="37"/>
      <c r="D33" s="37"/>
    </row>
    <row r="34" spans="1:3" ht="12.75">
      <c r="A34" s="4"/>
      <c r="B34" s="4"/>
      <c r="C34" s="4"/>
    </row>
    <row r="35" spans="1:3" ht="12.75" hidden="1">
      <c r="A35" s="4"/>
      <c r="B35" s="4"/>
      <c r="C35" s="4"/>
    </row>
    <row r="36" spans="1:3" ht="12.75" hidden="1">
      <c r="A36" s="4"/>
      <c r="B36" s="4"/>
      <c r="C36" s="4"/>
    </row>
    <row r="37" spans="1:3" ht="12.75" hidden="1">
      <c r="A37" s="4"/>
      <c r="B37" s="4"/>
      <c r="C37" s="4"/>
    </row>
    <row r="38" spans="1:3" ht="12.75" hidden="1">
      <c r="A38" s="4"/>
      <c r="B38" s="4"/>
      <c r="C38" s="4"/>
    </row>
    <row r="39" spans="1:4" ht="12.75">
      <c r="A39" s="3" t="s">
        <v>57</v>
      </c>
      <c r="B39" s="3" t="s">
        <v>58</v>
      </c>
      <c r="C39" s="3" t="s">
        <v>59</v>
      </c>
      <c r="D39" s="83" t="s">
        <v>78</v>
      </c>
    </row>
    <row r="40" spans="1:4" ht="12.75">
      <c r="A40" s="35" t="s">
        <v>60</v>
      </c>
      <c r="B40" s="88" t="s">
        <v>138</v>
      </c>
      <c r="C40" s="89" t="s">
        <v>139</v>
      </c>
      <c r="D40" s="36" t="s">
        <v>108</v>
      </c>
    </row>
    <row r="41" spans="1:4" ht="12.75">
      <c r="A41" s="35" t="s">
        <v>61</v>
      </c>
      <c r="B41" s="88" t="s">
        <v>140</v>
      </c>
      <c r="C41" s="89" t="s">
        <v>141</v>
      </c>
      <c r="D41" s="36" t="s">
        <v>108</v>
      </c>
    </row>
    <row r="42" spans="1:4" ht="12.75">
      <c r="A42" s="34" t="s">
        <v>62</v>
      </c>
      <c r="B42" s="88" t="s">
        <v>142</v>
      </c>
      <c r="C42" s="89" t="s">
        <v>143</v>
      </c>
      <c r="D42" s="36" t="s">
        <v>108</v>
      </c>
    </row>
    <row r="43" spans="1:4" ht="12.75">
      <c r="A43" s="34" t="s">
        <v>63</v>
      </c>
      <c r="B43" s="38" t="s">
        <v>125</v>
      </c>
      <c r="C43" s="39" t="s">
        <v>125</v>
      </c>
      <c r="D43" s="36" t="s">
        <v>108</v>
      </c>
    </row>
    <row r="44" spans="1:4" ht="12.75">
      <c r="A44" s="34" t="s">
        <v>110</v>
      </c>
      <c r="B44" s="38" t="s">
        <v>125</v>
      </c>
      <c r="C44" s="39" t="s">
        <v>125</v>
      </c>
      <c r="D44" s="36" t="s">
        <v>108</v>
      </c>
    </row>
    <row r="45" spans="1:4" ht="12.75">
      <c r="A45" s="34" t="s">
        <v>111</v>
      </c>
      <c r="B45" s="38" t="s">
        <v>125</v>
      </c>
      <c r="C45" s="39" t="s">
        <v>125</v>
      </c>
      <c r="D45" s="36" t="s">
        <v>108</v>
      </c>
    </row>
  </sheetData>
  <sheetProtection password="C736" sheet="1" objects="1" scenarios="1"/>
  <dataValidations count="14">
    <dataValidation type="whole" allowBlank="1" showInputMessage="1" showErrorMessage="1" sqref="B9 B15:B16 B18">
      <formula1>1</formula1>
      <formula2>2</formula2>
    </dataValidation>
    <dataValidation type="whole" showInputMessage="1" showErrorMessage="1" error="Er moet een waarde ingevoerd worden van 1 t/m 6." sqref="B6">
      <formula1>1</formula1>
      <formula2>6</formula2>
    </dataValidation>
    <dataValidation type="whole" allowBlank="1" showInputMessage="1" showErrorMessage="1" sqref="B19:B22">
      <formula1>2</formula1>
      <formula2>3</formula2>
    </dataValidation>
    <dataValidation type="whole" allowBlank="1" showInputMessage="1" showErrorMessage="1" sqref="B32:B33">
      <formula1>2</formula1>
      <formula2>8</formula2>
    </dataValidation>
    <dataValidation type="whole" showInputMessage="1" showErrorMessage="1" error="Er moet een waarde ingevoerd worden." sqref="B5">
      <formula1>1</formula1>
      <formula2>999</formula2>
    </dataValidation>
    <dataValidation type="whole" showInputMessage="1" showErrorMessage="1" error="Er moet een waarde ingevoerd worden." sqref="B8 B4">
      <formula1>1</formula1>
      <formula2>2</formula2>
    </dataValidation>
    <dataValidation type="whole" showInputMessage="1" showErrorMessage="1" error="De waarde kan zijn 0 of 1." sqref="B7">
      <formula1>0</formula1>
      <formula2>2</formula2>
    </dataValidation>
    <dataValidation type="textLength" showInputMessage="1" showErrorMessage="1" error="Er moet een tekst worden ingevoerd." sqref="B3">
      <formula1>1</formula1>
      <formula2>60</formula2>
    </dataValidation>
    <dataValidation type="whole" allowBlank="1" showInputMessage="1" showErrorMessage="1" error="Er moet een waarde ingevoerd worden van 1 t/m 999 of blanko." sqref="B10 B12">
      <formula1>1</formula1>
      <formula2>999</formula2>
    </dataValidation>
    <dataValidation type="whole" allowBlank="1" showInputMessage="1" showErrorMessage="1" error="De minimale waarde is 2 de maximale is 8" sqref="B27:B31">
      <formula1>2</formula1>
      <formula2>8</formula2>
    </dataValidation>
    <dataValidation type="list" allowBlank="1" showInputMessage="1" showErrorMessage="1" sqref="B13">
      <formula1>"Aanmelden,Afmelden"</formula1>
    </dataValidation>
    <dataValidation type="whole" allowBlank="1" showInputMessage="1" showErrorMessage="1" prompt="Indien hier een aantal wordt ingevoerd dan worden bij een lager aantal starts per combinatie de plaatsingspunten gezet op het aantal wat vermeld staat bij Plaatsingspunten te weinig starts." error="Er moet een waarde ingevoerd worden van 2 t/m 4 of blanko." sqref="B11">
      <formula1>2</formula1>
      <formula2>4</formula2>
    </dataValidation>
    <dataValidation type="list" allowBlank="1" showInputMessage="1" showErrorMessage="1" sqref="B14 B17">
      <formula1>"Ja,Nee"</formula1>
    </dataValidation>
    <dataValidation type="list" allowBlank="1" showInputMessage="1" showErrorMessage="1" sqref="D40:D45">
      <formula1>"1: fouten barrage, 2: totaal fouten"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CN11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4.57421875" style="79" customWidth="1"/>
    <col min="9" max="9" width="4.140625" style="79" customWidth="1"/>
    <col min="10" max="10" width="3.7109375" style="104" customWidth="1"/>
    <col min="11" max="11" width="4.57421875" style="80" customWidth="1"/>
    <col min="12" max="12" width="4.140625" style="80" customWidth="1"/>
    <col min="13" max="14" width="3.00390625" style="73" customWidth="1"/>
    <col min="15" max="15" width="3.7109375" style="107" customWidth="1"/>
    <col min="16" max="16" width="4.57421875" style="82" customWidth="1"/>
    <col min="17" max="17" width="4.140625" style="82" customWidth="1"/>
    <col min="18" max="18" width="3.7109375" style="107" customWidth="1"/>
    <col min="19" max="19" width="4.57421875" style="82" customWidth="1"/>
    <col min="20" max="20" width="4.140625" style="82" customWidth="1"/>
    <col min="21" max="22" width="3.00390625" style="74" customWidth="1"/>
    <col min="23" max="23" width="3.7109375" style="98" customWidth="1"/>
    <col min="24" max="24" width="4.57421875" style="80" customWidth="1"/>
    <col min="25" max="25" width="4.140625" style="80" customWidth="1"/>
    <col min="26" max="26" width="3.7109375" style="98" customWidth="1"/>
    <col min="27" max="27" width="4.57421875" style="80" customWidth="1"/>
    <col min="28" max="28" width="4.140625" style="80" customWidth="1"/>
    <col min="29" max="30" width="3.00390625" style="73" customWidth="1"/>
    <col min="31" max="31" width="3.7109375" style="107" hidden="1" customWidth="1"/>
    <col min="32" max="32" width="4.57421875" style="82" hidden="1" customWidth="1"/>
    <col min="33" max="33" width="4.140625" style="82" hidden="1" customWidth="1"/>
    <col min="34" max="34" width="3.7109375" style="107" hidden="1" customWidth="1"/>
    <col min="35" max="35" width="4.57421875" style="82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4.57421875" style="80" hidden="1" customWidth="1"/>
    <col min="41" max="41" width="4.140625" style="80" hidden="1" customWidth="1"/>
    <col min="42" max="42" width="3.7109375" style="98" hidden="1" customWidth="1"/>
    <col min="43" max="43" width="4.57421875" style="80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4.57421875" style="82" hidden="1" customWidth="1"/>
    <col min="49" max="49" width="4.140625" style="82" hidden="1" customWidth="1"/>
    <col min="50" max="50" width="3.7109375" style="107" hidden="1" customWidth="1"/>
    <col min="51" max="51" width="4.57421875" style="82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9.140625" style="47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6.2812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47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77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IF(H2="",0,H2)</f>
        <v>0</v>
      </c>
      <c r="BM2" s="47">
        <f>IF(J2&gt;99,199,J2)</f>
        <v>0</v>
      </c>
      <c r="BN2" s="47">
        <f>IF(K2="",0,K2)</f>
        <v>0</v>
      </c>
      <c r="BO2" s="47">
        <f>BK2+BM2</f>
        <v>0</v>
      </c>
      <c r="BP2" s="47">
        <f>IF(O2&gt;99,199,O2)</f>
        <v>0</v>
      </c>
      <c r="BQ2" s="47">
        <f>IF(P2="",0,P2)</f>
        <v>0</v>
      </c>
      <c r="BR2" s="47">
        <f>IF(R2&gt;99,199,R2)</f>
        <v>0</v>
      </c>
      <c r="BS2" s="47">
        <f>IF(S2="",0,S2)</f>
        <v>0</v>
      </c>
      <c r="BT2" s="47">
        <f>BP2+BR2</f>
        <v>0</v>
      </c>
      <c r="BU2" s="47">
        <f>IF(W2&gt;99,199,W2)</f>
        <v>0</v>
      </c>
      <c r="BV2" s="47">
        <f>IF(X2="",0,X2)</f>
        <v>0</v>
      </c>
      <c r="BW2" s="47">
        <f>IF(Z2&gt;99,199,Z2)</f>
        <v>0</v>
      </c>
      <c r="BX2" s="47">
        <f>IF(AA2="",0,AA2)</f>
        <v>0</v>
      </c>
      <c r="BY2" s="47">
        <f>BU2+BW2</f>
        <v>0</v>
      </c>
      <c r="BZ2" s="47">
        <f>IF(AE2&gt;99,199,AE2)</f>
        <v>0</v>
      </c>
      <c r="CA2" s="47">
        <f>IF(AF2="",0,AF2)</f>
        <v>0</v>
      </c>
      <c r="CB2" s="47">
        <f>IF(AH2&gt;99,199,AH2)</f>
        <v>0</v>
      </c>
      <c r="CC2" s="47">
        <f>IF(AI2="",0,AI2)</f>
        <v>0</v>
      </c>
      <c r="CD2" s="47">
        <f>BZ2+CB2</f>
        <v>0</v>
      </c>
      <c r="CE2" s="47">
        <f>IF(AM2&gt;99,199,AM2)</f>
        <v>0</v>
      </c>
      <c r="CF2" s="47">
        <f>IF(AN2="",0,AN2)</f>
        <v>0</v>
      </c>
      <c r="CG2" s="47">
        <f>IF(AP2&gt;99,199,AP2)</f>
        <v>0</v>
      </c>
      <c r="CH2" s="47">
        <f>IF(AQ2="",0,AQ2)</f>
        <v>0</v>
      </c>
      <c r="CI2" s="47">
        <f>CE2+CG2</f>
        <v>0</v>
      </c>
      <c r="CJ2" s="47">
        <f>IF(AU2&gt;99,199,AU2)</f>
        <v>0</v>
      </c>
      <c r="CK2" s="47">
        <f>IF(AV2="",0,AV2)</f>
        <v>0</v>
      </c>
      <c r="CL2" s="47">
        <f>IF(AX2&gt;99,199,AX2)</f>
        <v>0</v>
      </c>
      <c r="CM2" s="47">
        <f>IF(AY2="",0,AY2)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/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77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126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/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59" t="str">
        <f>Instellingen!C43</f>
        <v> </v>
      </c>
      <c r="AF7" s="160"/>
      <c r="AG7" s="160"/>
      <c r="AH7" s="160"/>
      <c r="AI7" s="160"/>
      <c r="AJ7" s="160"/>
      <c r="AK7" s="160"/>
      <c r="AL7" s="161"/>
      <c r="AM7" s="159" t="str">
        <f>Instellingen!C44</f>
        <v> </v>
      </c>
      <c r="AN7" s="162"/>
      <c r="AO7" s="162"/>
      <c r="AP7" s="162"/>
      <c r="AQ7" s="162"/>
      <c r="AR7" s="162"/>
      <c r="AS7" s="162"/>
      <c r="AT7" s="163"/>
      <c r="AU7" s="159" t="str">
        <f>Instellingen!C45</f>
        <v> </v>
      </c>
      <c r="AV7" s="162"/>
      <c r="AW7" s="162"/>
      <c r="AX7" s="162"/>
      <c r="AY7" s="162"/>
      <c r="AZ7" s="162"/>
      <c r="BA7" s="162"/>
      <c r="BB7" s="163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78" t="s">
        <v>82</v>
      </c>
      <c r="I8" s="78" t="s">
        <v>83</v>
      </c>
      <c r="J8" s="103" t="s">
        <v>84</v>
      </c>
      <c r="K8" s="81" t="s">
        <v>85</v>
      </c>
      <c r="L8" s="81" t="s">
        <v>86</v>
      </c>
      <c r="M8" s="2" t="s">
        <v>4</v>
      </c>
      <c r="N8" s="2" t="s">
        <v>15</v>
      </c>
      <c r="O8" s="106" t="s">
        <v>81</v>
      </c>
      <c r="P8" s="92" t="s">
        <v>82</v>
      </c>
      <c r="Q8" s="92" t="s">
        <v>83</v>
      </c>
      <c r="R8" s="99" t="s">
        <v>84</v>
      </c>
      <c r="S8" s="92" t="s">
        <v>85</v>
      </c>
      <c r="T8" s="92" t="s">
        <v>86</v>
      </c>
      <c r="U8" s="2" t="s">
        <v>4</v>
      </c>
      <c r="V8" s="2" t="s">
        <v>15</v>
      </c>
      <c r="W8" s="106" t="s">
        <v>81</v>
      </c>
      <c r="X8" s="92" t="s">
        <v>82</v>
      </c>
      <c r="Y8" s="92" t="s">
        <v>83</v>
      </c>
      <c r="Z8" s="99" t="s">
        <v>84</v>
      </c>
      <c r="AA8" s="92" t="s">
        <v>85</v>
      </c>
      <c r="AB8" s="92" t="s">
        <v>86</v>
      </c>
      <c r="AC8" s="2" t="s">
        <v>4</v>
      </c>
      <c r="AD8" s="2" t="s">
        <v>15</v>
      </c>
      <c r="AE8" s="106" t="s">
        <v>81</v>
      </c>
      <c r="AF8" s="92" t="s">
        <v>82</v>
      </c>
      <c r="AG8" s="92" t="s">
        <v>83</v>
      </c>
      <c r="AH8" s="99" t="s">
        <v>84</v>
      </c>
      <c r="AI8" s="92" t="s">
        <v>85</v>
      </c>
      <c r="AJ8" s="92" t="s">
        <v>86</v>
      </c>
      <c r="AK8" s="2" t="s">
        <v>4</v>
      </c>
      <c r="AL8" s="2" t="s">
        <v>15</v>
      </c>
      <c r="AM8" s="106" t="s">
        <v>81</v>
      </c>
      <c r="AN8" s="92" t="s">
        <v>82</v>
      </c>
      <c r="AO8" s="92" t="s">
        <v>83</v>
      </c>
      <c r="AP8" s="99" t="s">
        <v>84</v>
      </c>
      <c r="AQ8" s="92" t="s">
        <v>85</v>
      </c>
      <c r="AR8" s="92" t="s">
        <v>86</v>
      </c>
      <c r="AS8" s="2" t="s">
        <v>4</v>
      </c>
      <c r="AT8" s="2" t="s">
        <v>15</v>
      </c>
      <c r="AU8" s="106" t="s">
        <v>81</v>
      </c>
      <c r="AV8" s="92" t="s">
        <v>82</v>
      </c>
      <c r="AW8" s="92" t="s">
        <v>83</v>
      </c>
      <c r="AX8" s="99" t="s">
        <v>84</v>
      </c>
      <c r="AY8" s="92" t="s">
        <v>85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7" t="s">
        <v>114</v>
      </c>
      <c r="CF8" s="87" t="s">
        <v>115</v>
      </c>
      <c r="CG8" s="87" t="s">
        <v>116</v>
      </c>
      <c r="CH8" s="87" t="s">
        <v>117</v>
      </c>
      <c r="CI8" s="87" t="s">
        <v>118</v>
      </c>
      <c r="CJ8" s="87" t="s">
        <v>119</v>
      </c>
      <c r="CK8" s="87" t="s">
        <v>120</v>
      </c>
      <c r="CL8" s="87" t="s">
        <v>121</v>
      </c>
      <c r="CM8" s="87" t="s">
        <v>122</v>
      </c>
      <c r="CN8" s="87" t="s">
        <v>123</v>
      </c>
    </row>
    <row r="9" ht="12.75">
      <c r="BE9" s="28"/>
    </row>
    <row r="10" ht="12.75">
      <c r="BE10" s="28"/>
    </row>
    <row r="11" ht="12.75">
      <c r="BE11" s="28"/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I9:AI65536 H9:H65536 AA9:AA65536 X9:X65536 P9:P65536 S9:S65536 K9:K65536 AF9:AF65536 AQ9:AQ65536 AN9:AN65536 AY1:AY2 AV1:AV2 AY9:AY65536 AV9:AV65536">
      <formula1>0</formula1>
      <formula2>100</formula2>
    </dataValidation>
    <dataValidation type="decimal" allowBlank="1" showInputMessage="1" showErrorMessage="1" sqref="L1:L2 I1:I2 T1:T2 Q1:Q2 AG1:AG2 AB1:AB2 Y1:Y2 AJ1:AJ2 AR1:AR2 AO1:AO2 L9:L65536 Y9:Y65536 T9:T65536 I9:I65536 AB9:AB65536 AG9:AG65536 Q9:Q65536 AJ9:AJ65536 AO9:AO65536 AR9:AR65536 AW1:AW2 AZ1:AZ2 AW9:AW65536 AZ9:AZ65536">
      <formula1>0</formula1>
      <formula2>10</formula2>
    </dataValidation>
    <dataValidation operator="lessThan" allowBlank="1" showInputMessage="1" showErrorMessage="1" sqref="O1:O2 AE1:AE2 O9:O65536 AE9:AE65536 AU1:AU2 AU9:AU65536"/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J33"/>
  <sheetViews>
    <sheetView zoomScalePageLayoutView="0" workbookViewId="0" topLeftCell="A1">
      <pane ySplit="4" topLeftCell="A8" activePane="bottomLeft" state="frozen"/>
      <selection pane="topLeft" activeCell="B9" sqref="B9"/>
      <selection pane="bottomLeft" activeCell="G26" sqref="G26"/>
    </sheetView>
  </sheetViews>
  <sheetFormatPr defaultColWidth="9.140625" defaultRowHeight="12.75"/>
  <cols>
    <col min="1" max="1" width="8.00390625" style="1" customWidth="1"/>
    <col min="2" max="2" width="10.00390625" style="1" customWidth="1"/>
    <col min="3" max="3" width="28.140625" style="1" customWidth="1"/>
    <col min="4" max="4" width="31.28125" style="1" customWidth="1"/>
    <col min="5" max="5" width="6.7109375" style="1" bestFit="1" customWidth="1"/>
    <col min="6" max="6" width="4.140625" style="1" bestFit="1" customWidth="1"/>
    <col min="7" max="7" width="23.28125" style="1" customWidth="1"/>
    <col min="8" max="8" width="30.421875" style="1" customWidth="1"/>
  </cols>
  <sheetData>
    <row r="1" spans="1:8" ht="12.75">
      <c r="A1" s="190" t="s">
        <v>19</v>
      </c>
      <c r="B1" s="191"/>
      <c r="C1" s="191"/>
      <c r="D1" s="191"/>
      <c r="E1" s="191"/>
      <c r="F1" s="191"/>
      <c r="G1" s="191"/>
      <c r="H1" s="192"/>
    </row>
    <row r="2" spans="1:8" ht="12.75" hidden="1">
      <c r="A2" s="8"/>
      <c r="B2" s="8"/>
      <c r="C2" s="8"/>
      <c r="D2" s="8"/>
      <c r="E2" s="8"/>
      <c r="F2" s="8"/>
      <c r="G2" s="8"/>
      <c r="H2" s="8"/>
    </row>
    <row r="3" spans="1:8" ht="25.5" customHeight="1">
      <c r="A3" s="9" t="s">
        <v>8</v>
      </c>
      <c r="B3" s="188" t="s">
        <v>42</v>
      </c>
      <c r="C3" s="189"/>
      <c r="D3" s="189"/>
      <c r="E3" s="193" t="s">
        <v>136</v>
      </c>
      <c r="F3" s="194"/>
      <c r="G3" s="113" t="s">
        <v>33</v>
      </c>
      <c r="H3" s="112"/>
    </row>
    <row r="4" spans="1:10" ht="12.75">
      <c r="A4" s="3" t="s">
        <v>20</v>
      </c>
      <c r="B4" s="3" t="s">
        <v>6</v>
      </c>
      <c r="C4" s="83" t="s">
        <v>137</v>
      </c>
      <c r="D4" s="3" t="s">
        <v>1</v>
      </c>
      <c r="E4" s="3" t="s">
        <v>21</v>
      </c>
      <c r="F4" s="3" t="s">
        <v>23</v>
      </c>
      <c r="G4" s="3" t="s">
        <v>24</v>
      </c>
      <c r="H4" s="3" t="s">
        <v>25</v>
      </c>
      <c r="I4" s="114" t="str">
        <f>IF(C4&lt;&gt;"",RIGHT(C4,LEN(C4)-SEARCH(" ",C4,1)),"")</f>
        <v>/ amazone</v>
      </c>
      <c r="J4" s="114" t="str">
        <f>IF(C4&lt;&gt;"",LEFT(C4,SEARCH(" ",C4,1)),"")</f>
        <v>Ruiter </v>
      </c>
    </row>
    <row r="5" spans="1:6" ht="12.75">
      <c r="A5" s="6"/>
      <c r="B5" s="6"/>
      <c r="C5" s="6"/>
      <c r="D5" s="6"/>
      <c r="E5" s="6"/>
      <c r="F5" s="6"/>
    </row>
    <row r="6" spans="3:4" ht="12.75">
      <c r="C6" s="1" t="s">
        <v>241</v>
      </c>
      <c r="D6" s="1" t="s">
        <v>242</v>
      </c>
    </row>
    <row r="7" spans="1:7" ht="12.75">
      <c r="A7" s="1">
        <v>1</v>
      </c>
      <c r="B7" s="1" t="s">
        <v>144</v>
      </c>
      <c r="C7" s="1" t="s">
        <v>199</v>
      </c>
      <c r="D7" s="1" t="s">
        <v>145</v>
      </c>
      <c r="E7" s="1" t="s">
        <v>26</v>
      </c>
      <c r="F7" s="1" t="s">
        <v>127</v>
      </c>
      <c r="G7" s="1" t="s">
        <v>146</v>
      </c>
    </row>
    <row r="9" spans="3:4" ht="12.75">
      <c r="C9" s="1" t="s">
        <v>243</v>
      </c>
      <c r="D9" s="1" t="s">
        <v>244</v>
      </c>
    </row>
    <row r="10" spans="1:7" ht="12.75">
      <c r="A10" s="1">
        <v>1</v>
      </c>
      <c r="B10" s="1" t="s">
        <v>157</v>
      </c>
      <c r="C10" s="1" t="s">
        <v>204</v>
      </c>
      <c r="D10" s="1" t="s">
        <v>158</v>
      </c>
      <c r="E10" s="1" t="s">
        <v>26</v>
      </c>
      <c r="F10" s="1" t="s">
        <v>252</v>
      </c>
      <c r="G10" s="1" t="s">
        <v>151</v>
      </c>
    </row>
    <row r="11" spans="1:7" ht="12.75">
      <c r="A11" s="1">
        <v>2</v>
      </c>
      <c r="B11" s="1" t="s">
        <v>152</v>
      </c>
      <c r="C11" s="1" t="s">
        <v>202</v>
      </c>
      <c r="D11" s="1" t="s">
        <v>153</v>
      </c>
      <c r="E11" s="1" t="s">
        <v>26</v>
      </c>
      <c r="F11" s="1" t="s">
        <v>252</v>
      </c>
      <c r="G11" s="1" t="s">
        <v>154</v>
      </c>
    </row>
    <row r="12" spans="1:7" ht="12.75">
      <c r="A12" s="1">
        <v>3</v>
      </c>
      <c r="B12" s="1" t="s">
        <v>155</v>
      </c>
      <c r="C12" s="1" t="s">
        <v>203</v>
      </c>
      <c r="D12" s="1" t="s">
        <v>156</v>
      </c>
      <c r="E12" s="1" t="s">
        <v>26</v>
      </c>
      <c r="F12" s="1" t="s">
        <v>252</v>
      </c>
      <c r="G12" s="1" t="s">
        <v>151</v>
      </c>
    </row>
    <row r="13" spans="1:7" ht="12.75">
      <c r="A13" s="1">
        <v>4</v>
      </c>
      <c r="B13" s="1" t="s">
        <v>164</v>
      </c>
      <c r="C13" s="1" t="s">
        <v>208</v>
      </c>
      <c r="D13" s="1" t="s">
        <v>165</v>
      </c>
      <c r="E13" s="1" t="s">
        <v>26</v>
      </c>
      <c r="F13" s="1" t="s">
        <v>252</v>
      </c>
      <c r="G13" s="1" t="s">
        <v>151</v>
      </c>
    </row>
    <row r="14" spans="1:7" ht="12.75">
      <c r="A14" s="1" t="s">
        <v>253</v>
      </c>
      <c r="B14" s="1" t="s">
        <v>162</v>
      </c>
      <c r="C14" s="1" t="s">
        <v>207</v>
      </c>
      <c r="D14" s="1" t="s">
        <v>163</v>
      </c>
      <c r="E14" s="1" t="s">
        <v>26</v>
      </c>
      <c r="F14" s="1" t="s">
        <v>254</v>
      </c>
      <c r="G14" s="1" t="s">
        <v>146</v>
      </c>
    </row>
    <row r="15" spans="1:7" ht="12.75">
      <c r="A15" s="1" t="s">
        <v>255</v>
      </c>
      <c r="B15" s="1" t="s">
        <v>166</v>
      </c>
      <c r="C15" s="1" t="s">
        <v>209</v>
      </c>
      <c r="D15" s="1" t="s">
        <v>167</v>
      </c>
      <c r="E15" s="1" t="s">
        <v>26</v>
      </c>
      <c r="F15" s="1" t="s">
        <v>252</v>
      </c>
      <c r="G15" s="1" t="s">
        <v>168</v>
      </c>
    </row>
    <row r="17" spans="3:4" ht="12.75">
      <c r="C17" s="1" t="s">
        <v>245</v>
      </c>
      <c r="D17" s="1" t="s">
        <v>246</v>
      </c>
    </row>
    <row r="18" spans="1:7" ht="12.75">
      <c r="A18" s="1">
        <v>1</v>
      </c>
      <c r="B18" s="1" t="s">
        <v>175</v>
      </c>
      <c r="C18" s="1" t="s">
        <v>213</v>
      </c>
      <c r="D18" s="1" t="s">
        <v>176</v>
      </c>
      <c r="E18" s="1" t="s">
        <v>34</v>
      </c>
      <c r="F18" s="1" t="s">
        <v>127</v>
      </c>
      <c r="G18" s="1" t="s">
        <v>168</v>
      </c>
    </row>
    <row r="20" spans="3:4" ht="12.75">
      <c r="C20" s="1" t="s">
        <v>247</v>
      </c>
      <c r="D20" s="1" t="s">
        <v>244</v>
      </c>
    </row>
    <row r="21" spans="1:7" ht="12.75">
      <c r="A21" s="1">
        <v>1</v>
      </c>
      <c r="B21" s="1" t="s">
        <v>178</v>
      </c>
      <c r="C21" s="1" t="s">
        <v>214</v>
      </c>
      <c r="D21" s="1" t="s">
        <v>179</v>
      </c>
      <c r="E21" s="1" t="s">
        <v>34</v>
      </c>
      <c r="F21" s="1" t="s">
        <v>252</v>
      </c>
      <c r="G21" s="1" t="s">
        <v>168</v>
      </c>
    </row>
    <row r="22" spans="1:7" ht="12.75">
      <c r="A22" s="1">
        <v>2</v>
      </c>
      <c r="B22" s="1" t="s">
        <v>148</v>
      </c>
      <c r="C22" s="1" t="s">
        <v>149</v>
      </c>
      <c r="D22" s="1" t="s">
        <v>150</v>
      </c>
      <c r="E22" s="1" t="s">
        <v>34</v>
      </c>
      <c r="F22" s="1" t="s">
        <v>252</v>
      </c>
      <c r="G22" s="1" t="s">
        <v>151</v>
      </c>
    </row>
    <row r="23" spans="1:7" ht="12.75">
      <c r="A23" s="1">
        <v>3</v>
      </c>
      <c r="B23" s="1" t="s">
        <v>185</v>
      </c>
      <c r="C23" s="1" t="s">
        <v>216</v>
      </c>
      <c r="D23" s="1" t="s">
        <v>186</v>
      </c>
      <c r="E23" s="1" t="s">
        <v>34</v>
      </c>
      <c r="F23" s="1" t="s">
        <v>252</v>
      </c>
      <c r="G23" s="1" t="s">
        <v>154</v>
      </c>
    </row>
    <row r="24" spans="1:7" ht="12.75">
      <c r="A24" s="1">
        <v>4</v>
      </c>
      <c r="B24" s="1" t="s">
        <v>183</v>
      </c>
      <c r="C24" s="1" t="s">
        <v>216</v>
      </c>
      <c r="D24" s="1" t="s">
        <v>184</v>
      </c>
      <c r="E24" s="1" t="s">
        <v>34</v>
      </c>
      <c r="F24" s="1" t="s">
        <v>252</v>
      </c>
      <c r="G24" s="1" t="s">
        <v>154</v>
      </c>
    </row>
    <row r="28" spans="3:4" ht="12.75">
      <c r="C28" s="1" t="s">
        <v>248</v>
      </c>
      <c r="D28" s="1" t="s">
        <v>242</v>
      </c>
    </row>
    <row r="30" spans="3:4" ht="12.75">
      <c r="C30" s="1" t="s">
        <v>249</v>
      </c>
      <c r="D30" s="1" t="s">
        <v>250</v>
      </c>
    </row>
    <row r="31" spans="1:7" ht="12.75">
      <c r="A31" s="1">
        <v>1</v>
      </c>
      <c r="B31" s="1" t="s">
        <v>193</v>
      </c>
      <c r="C31" s="1" t="s">
        <v>220</v>
      </c>
      <c r="D31" s="1" t="s">
        <v>194</v>
      </c>
      <c r="E31" s="1" t="s">
        <v>54</v>
      </c>
      <c r="F31" s="1" t="s">
        <v>252</v>
      </c>
      <c r="G31" s="1" t="s">
        <v>168</v>
      </c>
    </row>
    <row r="32" spans="1:7" ht="12.75">
      <c r="A32" s="1">
        <v>2</v>
      </c>
      <c r="B32" s="1" t="s">
        <v>187</v>
      </c>
      <c r="C32" s="1" t="s">
        <v>149</v>
      </c>
      <c r="D32" s="1" t="s">
        <v>188</v>
      </c>
      <c r="E32" s="1" t="s">
        <v>54</v>
      </c>
      <c r="F32" s="1" t="s">
        <v>252</v>
      </c>
      <c r="G32" s="1" t="s">
        <v>151</v>
      </c>
    </row>
    <row r="33" spans="1:7" ht="12.75">
      <c r="A33" s="1">
        <v>3</v>
      </c>
      <c r="B33" s="1" t="s">
        <v>180</v>
      </c>
      <c r="C33" s="1" t="s">
        <v>181</v>
      </c>
      <c r="D33" s="1" t="s">
        <v>182</v>
      </c>
      <c r="E33" s="1" t="s">
        <v>54</v>
      </c>
      <c r="F33" s="1" t="s">
        <v>252</v>
      </c>
      <c r="G33" s="1" t="s">
        <v>154</v>
      </c>
    </row>
  </sheetData>
  <sheetProtection sheet="1" objects="1" scenarios="1"/>
  <mergeCells count="3">
    <mergeCell ref="B3:D3"/>
    <mergeCell ref="A1:H1"/>
    <mergeCell ref="E3:F3"/>
  </mergeCells>
  <printOptions gridLines="1"/>
  <pageMargins left="0.1968503937007874" right="0.1968503937007874" top="0.984251968503937" bottom="0.984251968503937" header="0.5118110236220472" footer="0.5118110236220472"/>
  <pageSetup fitToHeight="10" fitToWidth="1"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CN11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4.57421875" style="79" customWidth="1"/>
    <col min="9" max="9" width="4.140625" style="79" customWidth="1"/>
    <col min="10" max="10" width="3.7109375" style="104" customWidth="1"/>
    <col min="11" max="11" width="4.57421875" style="80" customWidth="1"/>
    <col min="12" max="12" width="4.140625" style="80" customWidth="1"/>
    <col min="13" max="14" width="3.00390625" style="73" customWidth="1"/>
    <col min="15" max="15" width="3.7109375" style="107" customWidth="1"/>
    <col min="16" max="16" width="4.57421875" style="82" customWidth="1"/>
    <col min="17" max="17" width="4.140625" style="82" customWidth="1"/>
    <col min="18" max="18" width="3.7109375" style="107" customWidth="1"/>
    <col min="19" max="19" width="4.57421875" style="82" customWidth="1"/>
    <col min="20" max="20" width="4.140625" style="82" customWidth="1"/>
    <col min="21" max="22" width="3.00390625" style="74" customWidth="1"/>
    <col min="23" max="23" width="3.7109375" style="98" customWidth="1"/>
    <col min="24" max="24" width="4.57421875" style="80" customWidth="1"/>
    <col min="25" max="25" width="4.140625" style="80" customWidth="1"/>
    <col min="26" max="26" width="3.7109375" style="98" customWidth="1"/>
    <col min="27" max="27" width="4.57421875" style="80" customWidth="1"/>
    <col min="28" max="28" width="4.140625" style="80" customWidth="1"/>
    <col min="29" max="30" width="3.00390625" style="73" customWidth="1"/>
    <col min="31" max="31" width="3.7109375" style="107" hidden="1" customWidth="1"/>
    <col min="32" max="32" width="4.57421875" style="82" hidden="1" customWidth="1"/>
    <col min="33" max="33" width="4.140625" style="82" hidden="1" customWidth="1"/>
    <col min="34" max="34" width="3.7109375" style="107" hidden="1" customWidth="1"/>
    <col min="35" max="35" width="4.57421875" style="82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4.57421875" style="80" hidden="1" customWidth="1"/>
    <col min="41" max="41" width="4.140625" style="80" hidden="1" customWidth="1"/>
    <col min="42" max="42" width="3.7109375" style="98" hidden="1" customWidth="1"/>
    <col min="43" max="43" width="4.57421875" style="80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4.57421875" style="82" hidden="1" customWidth="1"/>
    <col min="49" max="49" width="4.140625" style="82" hidden="1" customWidth="1"/>
    <col min="50" max="50" width="3.7109375" style="107" hidden="1" customWidth="1"/>
    <col min="51" max="51" width="4.57421875" style="82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9.140625" style="47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6.2812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47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77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IF(H2="",0,H2)</f>
        <v>0</v>
      </c>
      <c r="BM2" s="47">
        <f>IF(J2&gt;99,199,J2)</f>
        <v>0</v>
      </c>
      <c r="BN2" s="47">
        <f>IF(K2="",0,K2)</f>
        <v>0</v>
      </c>
      <c r="BO2" s="47">
        <f>BK2+BM2</f>
        <v>0</v>
      </c>
      <c r="BP2" s="47">
        <f>IF(O2&gt;99,199,O2)</f>
        <v>0</v>
      </c>
      <c r="BQ2" s="47">
        <f>IF(P2="",0,P2)</f>
        <v>0</v>
      </c>
      <c r="BR2" s="47">
        <f>IF(R2&gt;99,199,R2)</f>
        <v>0</v>
      </c>
      <c r="BS2" s="47">
        <f>IF(S2="",0,S2)</f>
        <v>0</v>
      </c>
      <c r="BT2" s="47">
        <f>BP2+BR2</f>
        <v>0</v>
      </c>
      <c r="BU2" s="47">
        <f>IF(W2&gt;99,199,W2)</f>
        <v>0</v>
      </c>
      <c r="BV2" s="47">
        <f>IF(X2="",0,X2)</f>
        <v>0</v>
      </c>
      <c r="BW2" s="47">
        <f>IF(Z2&gt;99,199,Z2)</f>
        <v>0</v>
      </c>
      <c r="BX2" s="47">
        <f>IF(AA2="",0,AA2)</f>
        <v>0</v>
      </c>
      <c r="BY2" s="47">
        <f>BU2+BW2</f>
        <v>0</v>
      </c>
      <c r="BZ2" s="47">
        <f>IF(AE2&gt;99,199,AE2)</f>
        <v>0</v>
      </c>
      <c r="CA2" s="47">
        <f>IF(AF2="",0,AF2)</f>
        <v>0</v>
      </c>
      <c r="CB2" s="47">
        <f>IF(AH2&gt;99,199,AH2)</f>
        <v>0</v>
      </c>
      <c r="CC2" s="47">
        <f>IF(AI2="",0,AI2)</f>
        <v>0</v>
      </c>
      <c r="CD2" s="47">
        <f>BZ2+CB2</f>
        <v>0</v>
      </c>
      <c r="CE2" s="47">
        <f>IF(AM2&gt;99,199,AM2)</f>
        <v>0</v>
      </c>
      <c r="CF2" s="47">
        <f>IF(AN2="",0,AN2)</f>
        <v>0</v>
      </c>
      <c r="CG2" s="47">
        <f>IF(AP2&gt;99,199,AP2)</f>
        <v>0</v>
      </c>
      <c r="CH2" s="47">
        <f>IF(AQ2="",0,AQ2)</f>
        <v>0</v>
      </c>
      <c r="CI2" s="47">
        <f>CE2+CG2</f>
        <v>0</v>
      </c>
      <c r="CJ2" s="47">
        <f>IF(AU2&gt;99,199,AU2)</f>
        <v>0</v>
      </c>
      <c r="CK2" s="47">
        <f>IF(AV2="",0,AV2)</f>
        <v>0</v>
      </c>
      <c r="CL2" s="47">
        <f>IF(AX2&gt;99,199,AX2)</f>
        <v>0</v>
      </c>
      <c r="CM2" s="47">
        <f>IF(AY2="",0,AY2)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/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77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127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/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59" t="str">
        <f>Instellingen!C43</f>
        <v> </v>
      </c>
      <c r="AF7" s="160"/>
      <c r="AG7" s="160"/>
      <c r="AH7" s="160"/>
      <c r="AI7" s="160"/>
      <c r="AJ7" s="160"/>
      <c r="AK7" s="160"/>
      <c r="AL7" s="161"/>
      <c r="AM7" s="159" t="str">
        <f>Instellingen!C44</f>
        <v> </v>
      </c>
      <c r="AN7" s="162"/>
      <c r="AO7" s="162"/>
      <c r="AP7" s="162"/>
      <c r="AQ7" s="162"/>
      <c r="AR7" s="162"/>
      <c r="AS7" s="162"/>
      <c r="AT7" s="163"/>
      <c r="AU7" s="159" t="str">
        <f>Instellingen!C45</f>
        <v> </v>
      </c>
      <c r="AV7" s="162"/>
      <c r="AW7" s="162"/>
      <c r="AX7" s="162"/>
      <c r="AY7" s="162"/>
      <c r="AZ7" s="162"/>
      <c r="BA7" s="162"/>
      <c r="BB7" s="163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78" t="s">
        <v>82</v>
      </c>
      <c r="I8" s="78" t="s">
        <v>83</v>
      </c>
      <c r="J8" s="103" t="s">
        <v>84</v>
      </c>
      <c r="K8" s="81" t="s">
        <v>85</v>
      </c>
      <c r="L8" s="81" t="s">
        <v>86</v>
      </c>
      <c r="M8" s="2" t="s">
        <v>4</v>
      </c>
      <c r="N8" s="2" t="s">
        <v>15</v>
      </c>
      <c r="O8" s="106" t="s">
        <v>81</v>
      </c>
      <c r="P8" s="92" t="s">
        <v>82</v>
      </c>
      <c r="Q8" s="92" t="s">
        <v>83</v>
      </c>
      <c r="R8" s="99" t="s">
        <v>84</v>
      </c>
      <c r="S8" s="92" t="s">
        <v>85</v>
      </c>
      <c r="T8" s="92" t="s">
        <v>86</v>
      </c>
      <c r="U8" s="2" t="s">
        <v>4</v>
      </c>
      <c r="V8" s="2" t="s">
        <v>15</v>
      </c>
      <c r="W8" s="106" t="s">
        <v>81</v>
      </c>
      <c r="X8" s="92" t="s">
        <v>82</v>
      </c>
      <c r="Y8" s="92" t="s">
        <v>83</v>
      </c>
      <c r="Z8" s="99" t="s">
        <v>84</v>
      </c>
      <c r="AA8" s="92" t="s">
        <v>85</v>
      </c>
      <c r="AB8" s="92" t="s">
        <v>86</v>
      </c>
      <c r="AC8" s="2" t="s">
        <v>4</v>
      </c>
      <c r="AD8" s="2" t="s">
        <v>15</v>
      </c>
      <c r="AE8" s="106" t="s">
        <v>81</v>
      </c>
      <c r="AF8" s="92" t="s">
        <v>82</v>
      </c>
      <c r="AG8" s="92" t="s">
        <v>83</v>
      </c>
      <c r="AH8" s="99" t="s">
        <v>84</v>
      </c>
      <c r="AI8" s="92" t="s">
        <v>85</v>
      </c>
      <c r="AJ8" s="92" t="s">
        <v>86</v>
      </c>
      <c r="AK8" s="2" t="s">
        <v>4</v>
      </c>
      <c r="AL8" s="2" t="s">
        <v>15</v>
      </c>
      <c r="AM8" s="106" t="s">
        <v>81</v>
      </c>
      <c r="AN8" s="92" t="s">
        <v>82</v>
      </c>
      <c r="AO8" s="92" t="s">
        <v>83</v>
      </c>
      <c r="AP8" s="99" t="s">
        <v>84</v>
      </c>
      <c r="AQ8" s="92" t="s">
        <v>85</v>
      </c>
      <c r="AR8" s="92" t="s">
        <v>86</v>
      </c>
      <c r="AS8" s="2" t="s">
        <v>4</v>
      </c>
      <c r="AT8" s="2" t="s">
        <v>15</v>
      </c>
      <c r="AU8" s="106" t="s">
        <v>81</v>
      </c>
      <c r="AV8" s="92" t="s">
        <v>82</v>
      </c>
      <c r="AW8" s="92" t="s">
        <v>83</v>
      </c>
      <c r="AX8" s="99" t="s">
        <v>84</v>
      </c>
      <c r="AY8" s="92" t="s">
        <v>85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7" t="s">
        <v>114</v>
      </c>
      <c r="CF8" s="87" t="s">
        <v>115</v>
      </c>
      <c r="CG8" s="87" t="s">
        <v>116</v>
      </c>
      <c r="CH8" s="87" t="s">
        <v>117</v>
      </c>
      <c r="CI8" s="87" t="s">
        <v>118</v>
      </c>
      <c r="CJ8" s="87" t="s">
        <v>119</v>
      </c>
      <c r="CK8" s="87" t="s">
        <v>120</v>
      </c>
      <c r="CL8" s="87" t="s">
        <v>121</v>
      </c>
      <c r="CM8" s="87" t="s">
        <v>122</v>
      </c>
      <c r="CN8" s="87" t="s">
        <v>123</v>
      </c>
    </row>
    <row r="9" ht="12.75">
      <c r="BE9" s="28"/>
    </row>
    <row r="10" ht="12.75">
      <c r="BE10" s="28"/>
    </row>
    <row r="11" ht="12.75">
      <c r="BE11" s="28"/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operator="lessThan" allowBlank="1" showInputMessage="1" showErrorMessage="1" sqref="O1:O2 AE1:AE2 O9:O65536 AE9:AE65536 AU1:AU2 AU9:AU65536"/>
    <dataValidation type="decimal" allowBlank="1" showInputMessage="1" showErrorMessage="1" sqref="L1:L2 I1:I2 T1:T2 Q1:Q2 AG1:AG2 AB1:AB2 Y1:Y2 AJ1:AJ2 AR1:AR2 AO1:AO2 L9:L65536 Y9:Y65536 T9:T65536 I9:I65536 AB9:AB65536 AG9:AG65536 Q9:Q65536 AJ9:AJ65536 AO9:AO65536 AR9:AR65536 AW1:AW2 AZ1:AZ2 AW9:AW65536 AZ9:AZ65536">
      <formula1>0</formula1>
      <formula2>10</formula2>
    </dataValidation>
    <dataValidation type="decimal" allowBlank="1" showInputMessage="1" showErrorMessage="1" sqref="H1:H2 K1:K2 P1:P2 S1:S2 X1:X2 AA1:AA2 AI1:AI2 AF1:AF2 AN1:AN2 AQ1:AQ2 AI9:AI65536 H9:H65536 AA9:AA65536 X9:X65536 P9:P65536 S9:S65536 K9:K65536 AF9:AF65536 AQ9:AQ65536 AN9:AN65536 AY1:AY2 AV1:AV2 AY9:AY65536 AV9:AV65536">
      <formula1>0</formula1>
      <formula2>100</formula2>
    </dataValidation>
    <dataValidation type="list" allowBlank="1" showInputMessage="1" showErrorMessage="1" sqref="BH1:BH2 BH9:BH6553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CN11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4.57421875" style="79" customWidth="1"/>
    <col min="9" max="9" width="4.140625" style="79" customWidth="1"/>
    <col min="10" max="10" width="3.7109375" style="104" customWidth="1"/>
    <col min="11" max="11" width="4.57421875" style="80" customWidth="1"/>
    <col min="12" max="12" width="4.140625" style="80" customWidth="1"/>
    <col min="13" max="14" width="3.00390625" style="73" customWidth="1"/>
    <col min="15" max="15" width="3.7109375" style="107" customWidth="1"/>
    <col min="16" max="16" width="4.57421875" style="82" customWidth="1"/>
    <col min="17" max="17" width="4.140625" style="82" customWidth="1"/>
    <col min="18" max="18" width="3.7109375" style="107" customWidth="1"/>
    <col min="19" max="19" width="4.57421875" style="82" customWidth="1"/>
    <col min="20" max="20" width="4.140625" style="82" customWidth="1"/>
    <col min="21" max="22" width="3.00390625" style="74" customWidth="1"/>
    <col min="23" max="23" width="3.7109375" style="98" customWidth="1"/>
    <col min="24" max="24" width="4.57421875" style="80" customWidth="1"/>
    <col min="25" max="25" width="4.140625" style="80" customWidth="1"/>
    <col min="26" max="26" width="3.7109375" style="98" customWidth="1"/>
    <col min="27" max="27" width="4.57421875" style="80" customWidth="1"/>
    <col min="28" max="28" width="4.140625" style="80" customWidth="1"/>
    <col min="29" max="30" width="3.00390625" style="73" customWidth="1"/>
    <col min="31" max="31" width="3.7109375" style="107" hidden="1" customWidth="1"/>
    <col min="32" max="32" width="4.57421875" style="82" hidden="1" customWidth="1"/>
    <col min="33" max="33" width="4.140625" style="82" hidden="1" customWidth="1"/>
    <col min="34" max="34" width="3.7109375" style="107" hidden="1" customWidth="1"/>
    <col min="35" max="35" width="4.57421875" style="82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4.57421875" style="80" hidden="1" customWidth="1"/>
    <col min="41" max="41" width="4.140625" style="80" hidden="1" customWidth="1"/>
    <col min="42" max="42" width="3.7109375" style="98" hidden="1" customWidth="1"/>
    <col min="43" max="43" width="4.57421875" style="80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4.57421875" style="82" hidden="1" customWidth="1"/>
    <col min="49" max="49" width="4.140625" style="82" hidden="1" customWidth="1"/>
    <col min="50" max="50" width="3.7109375" style="107" hidden="1" customWidth="1"/>
    <col min="51" max="51" width="4.57421875" style="82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9.140625" style="47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6.2812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47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77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IF(H2="",0,H2)</f>
        <v>0</v>
      </c>
      <c r="BM2" s="47">
        <f>IF(J2&gt;99,199,J2)</f>
        <v>0</v>
      </c>
      <c r="BN2" s="47">
        <f>IF(K2="",0,K2)</f>
        <v>0</v>
      </c>
      <c r="BO2" s="47">
        <f>BK2+BM2</f>
        <v>0</v>
      </c>
      <c r="BP2" s="47">
        <f>IF(O2&gt;99,199,O2)</f>
        <v>0</v>
      </c>
      <c r="BQ2" s="47">
        <f>IF(P2="",0,P2)</f>
        <v>0</v>
      </c>
      <c r="BR2" s="47">
        <f>IF(R2&gt;99,199,R2)</f>
        <v>0</v>
      </c>
      <c r="BS2" s="47">
        <f>IF(S2="",0,S2)</f>
        <v>0</v>
      </c>
      <c r="BT2" s="47">
        <f>BP2+BR2</f>
        <v>0</v>
      </c>
      <c r="BU2" s="47">
        <f>IF(W2&gt;99,199,W2)</f>
        <v>0</v>
      </c>
      <c r="BV2" s="47">
        <f>IF(X2="",0,X2)</f>
        <v>0</v>
      </c>
      <c r="BW2" s="47">
        <f>IF(Z2&gt;99,199,Z2)</f>
        <v>0</v>
      </c>
      <c r="BX2" s="47">
        <f>IF(AA2="",0,AA2)</f>
        <v>0</v>
      </c>
      <c r="BY2" s="47">
        <f>BU2+BW2</f>
        <v>0</v>
      </c>
      <c r="BZ2" s="47">
        <f>IF(AE2&gt;99,199,AE2)</f>
        <v>0</v>
      </c>
      <c r="CA2" s="47">
        <f>IF(AF2="",0,AF2)</f>
        <v>0</v>
      </c>
      <c r="CB2" s="47">
        <f>IF(AH2&gt;99,199,AH2)</f>
        <v>0</v>
      </c>
      <c r="CC2" s="47">
        <f>IF(AI2="",0,AI2)</f>
        <v>0</v>
      </c>
      <c r="CD2" s="47">
        <f>BZ2+CB2</f>
        <v>0</v>
      </c>
      <c r="CE2" s="47">
        <f>IF(AM2&gt;99,199,AM2)</f>
        <v>0</v>
      </c>
      <c r="CF2" s="47">
        <f>IF(AN2="",0,AN2)</f>
        <v>0</v>
      </c>
      <c r="CG2" s="47">
        <f>IF(AP2&gt;99,199,AP2)</f>
        <v>0</v>
      </c>
      <c r="CH2" s="47">
        <f>IF(AQ2="",0,AQ2)</f>
        <v>0</v>
      </c>
      <c r="CI2" s="47">
        <f>CE2+CG2</f>
        <v>0</v>
      </c>
      <c r="CJ2" s="47">
        <f>IF(AU2&gt;99,199,AU2)</f>
        <v>0</v>
      </c>
      <c r="CK2" s="47">
        <f>IF(AV2="",0,AV2)</f>
        <v>0</v>
      </c>
      <c r="CL2" s="47">
        <f>IF(AX2&gt;99,199,AX2)</f>
        <v>0</v>
      </c>
      <c r="CM2" s="47">
        <f>IF(AY2="",0,AY2)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/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77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128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/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59" t="str">
        <f>Instellingen!C43</f>
        <v> </v>
      </c>
      <c r="AF7" s="160"/>
      <c r="AG7" s="160"/>
      <c r="AH7" s="160"/>
      <c r="AI7" s="160"/>
      <c r="AJ7" s="160"/>
      <c r="AK7" s="160"/>
      <c r="AL7" s="161"/>
      <c r="AM7" s="159" t="str">
        <f>Instellingen!C44</f>
        <v> </v>
      </c>
      <c r="AN7" s="162"/>
      <c r="AO7" s="162"/>
      <c r="AP7" s="162"/>
      <c r="AQ7" s="162"/>
      <c r="AR7" s="162"/>
      <c r="AS7" s="162"/>
      <c r="AT7" s="163"/>
      <c r="AU7" s="159" t="str">
        <f>Instellingen!C45</f>
        <v> </v>
      </c>
      <c r="AV7" s="162"/>
      <c r="AW7" s="162"/>
      <c r="AX7" s="162"/>
      <c r="AY7" s="162"/>
      <c r="AZ7" s="162"/>
      <c r="BA7" s="162"/>
      <c r="BB7" s="163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78" t="s">
        <v>82</v>
      </c>
      <c r="I8" s="78" t="s">
        <v>83</v>
      </c>
      <c r="J8" s="103" t="s">
        <v>84</v>
      </c>
      <c r="K8" s="81" t="s">
        <v>85</v>
      </c>
      <c r="L8" s="81" t="s">
        <v>86</v>
      </c>
      <c r="M8" s="2" t="s">
        <v>4</v>
      </c>
      <c r="N8" s="2" t="s">
        <v>15</v>
      </c>
      <c r="O8" s="106" t="s">
        <v>81</v>
      </c>
      <c r="P8" s="92" t="s">
        <v>82</v>
      </c>
      <c r="Q8" s="92" t="s">
        <v>83</v>
      </c>
      <c r="R8" s="99" t="s">
        <v>84</v>
      </c>
      <c r="S8" s="92" t="s">
        <v>85</v>
      </c>
      <c r="T8" s="92" t="s">
        <v>86</v>
      </c>
      <c r="U8" s="2" t="s">
        <v>4</v>
      </c>
      <c r="V8" s="2" t="s">
        <v>15</v>
      </c>
      <c r="W8" s="106" t="s">
        <v>81</v>
      </c>
      <c r="X8" s="92" t="s">
        <v>82</v>
      </c>
      <c r="Y8" s="92" t="s">
        <v>83</v>
      </c>
      <c r="Z8" s="99" t="s">
        <v>84</v>
      </c>
      <c r="AA8" s="92" t="s">
        <v>85</v>
      </c>
      <c r="AB8" s="92" t="s">
        <v>86</v>
      </c>
      <c r="AC8" s="2" t="s">
        <v>4</v>
      </c>
      <c r="AD8" s="2" t="s">
        <v>15</v>
      </c>
      <c r="AE8" s="106" t="s">
        <v>81</v>
      </c>
      <c r="AF8" s="92" t="s">
        <v>82</v>
      </c>
      <c r="AG8" s="92" t="s">
        <v>83</v>
      </c>
      <c r="AH8" s="99" t="s">
        <v>84</v>
      </c>
      <c r="AI8" s="92" t="s">
        <v>85</v>
      </c>
      <c r="AJ8" s="92" t="s">
        <v>86</v>
      </c>
      <c r="AK8" s="2" t="s">
        <v>4</v>
      </c>
      <c r="AL8" s="2" t="s">
        <v>15</v>
      </c>
      <c r="AM8" s="106" t="s">
        <v>81</v>
      </c>
      <c r="AN8" s="92" t="s">
        <v>82</v>
      </c>
      <c r="AO8" s="92" t="s">
        <v>83</v>
      </c>
      <c r="AP8" s="99" t="s">
        <v>84</v>
      </c>
      <c r="AQ8" s="92" t="s">
        <v>85</v>
      </c>
      <c r="AR8" s="92" t="s">
        <v>86</v>
      </c>
      <c r="AS8" s="2" t="s">
        <v>4</v>
      </c>
      <c r="AT8" s="2" t="s">
        <v>15</v>
      </c>
      <c r="AU8" s="106" t="s">
        <v>81</v>
      </c>
      <c r="AV8" s="92" t="s">
        <v>82</v>
      </c>
      <c r="AW8" s="92" t="s">
        <v>83</v>
      </c>
      <c r="AX8" s="99" t="s">
        <v>84</v>
      </c>
      <c r="AY8" s="92" t="s">
        <v>85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7" t="s">
        <v>114</v>
      </c>
      <c r="CF8" s="87" t="s">
        <v>115</v>
      </c>
      <c r="CG8" s="87" t="s">
        <v>116</v>
      </c>
      <c r="CH8" s="87" t="s">
        <v>117</v>
      </c>
      <c r="CI8" s="87" t="s">
        <v>118</v>
      </c>
      <c r="CJ8" s="87" t="s">
        <v>119</v>
      </c>
      <c r="CK8" s="87" t="s">
        <v>120</v>
      </c>
      <c r="CL8" s="87" t="s">
        <v>121</v>
      </c>
      <c r="CM8" s="87" t="s">
        <v>122</v>
      </c>
      <c r="CN8" s="87" t="s">
        <v>123</v>
      </c>
    </row>
    <row r="9" ht="12.75">
      <c r="BE9" s="28"/>
    </row>
    <row r="10" ht="12.75">
      <c r="BE10" s="28"/>
    </row>
    <row r="11" ht="12.75">
      <c r="BE11" s="28"/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I9:AI65536 H9:H65536 AA9:AA65536 X9:X65536 P9:P65536 S9:S65536 K9:K65536 AF9:AF65536 AQ9:AQ65536 AN9:AN65536 AY1:AY2 AV1:AV2 AY9:AY65536 AV9:AV65536">
      <formula1>0</formula1>
      <formula2>100</formula2>
    </dataValidation>
    <dataValidation type="decimal" allowBlank="1" showInputMessage="1" showErrorMessage="1" sqref="L1:L2 I1:I2 T1:T2 Q1:Q2 AG1:AG2 AB1:AB2 Y1:Y2 AJ1:AJ2 AR1:AR2 AO1:AO2 L9:L65536 Y9:Y65536 T9:T65536 I9:I65536 AB9:AB65536 AG9:AG65536 Q9:Q65536 AJ9:AJ65536 AO9:AO65536 AR9:AR65536 AW1:AW2 AZ1:AZ2 AW9:AW65536 AZ9:AZ65536">
      <formula1>0</formula1>
      <formula2>10</formula2>
    </dataValidation>
    <dataValidation operator="lessThan" allowBlank="1" showInputMessage="1" showErrorMessage="1" sqref="O1:O2 AE1:AE2 O9:O65536 AE9:AE65536 AU1:AU2 AU9:AU65536"/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CN8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4.57421875" style="79" customWidth="1"/>
    <col min="9" max="9" width="4.140625" style="79" customWidth="1"/>
    <col min="10" max="10" width="3.7109375" style="104" customWidth="1"/>
    <col min="11" max="11" width="4.57421875" style="80" customWidth="1"/>
    <col min="12" max="12" width="4.140625" style="80" customWidth="1"/>
    <col min="13" max="14" width="3.00390625" style="73" customWidth="1"/>
    <col min="15" max="15" width="3.7109375" style="107" customWidth="1"/>
    <col min="16" max="16" width="4.57421875" style="82" customWidth="1"/>
    <col min="17" max="17" width="4.140625" style="82" customWidth="1"/>
    <col min="18" max="18" width="3.7109375" style="107" customWidth="1"/>
    <col min="19" max="19" width="4.57421875" style="82" customWidth="1"/>
    <col min="20" max="20" width="4.140625" style="82" customWidth="1"/>
    <col min="21" max="22" width="3.00390625" style="74" customWidth="1"/>
    <col min="23" max="23" width="3.7109375" style="98" customWidth="1"/>
    <col min="24" max="24" width="4.57421875" style="80" customWidth="1"/>
    <col min="25" max="25" width="4.140625" style="80" customWidth="1"/>
    <col min="26" max="26" width="3.7109375" style="98" customWidth="1"/>
    <col min="27" max="27" width="4.57421875" style="80" customWidth="1"/>
    <col min="28" max="28" width="4.140625" style="80" customWidth="1"/>
    <col min="29" max="30" width="3.00390625" style="73" customWidth="1"/>
    <col min="31" max="31" width="3.7109375" style="107" hidden="1" customWidth="1"/>
    <col min="32" max="32" width="4.57421875" style="82" hidden="1" customWidth="1"/>
    <col min="33" max="33" width="4.140625" style="82" hidden="1" customWidth="1"/>
    <col min="34" max="34" width="3.7109375" style="107" hidden="1" customWidth="1"/>
    <col min="35" max="35" width="4.57421875" style="82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4.57421875" style="80" hidden="1" customWidth="1"/>
    <col min="41" max="41" width="4.140625" style="80" hidden="1" customWidth="1"/>
    <col min="42" max="42" width="3.7109375" style="98" hidden="1" customWidth="1"/>
    <col min="43" max="43" width="4.57421875" style="80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4.57421875" style="82" hidden="1" customWidth="1"/>
    <col min="49" max="49" width="4.140625" style="82" hidden="1" customWidth="1"/>
    <col min="50" max="50" width="3.7109375" style="107" hidden="1" customWidth="1"/>
    <col min="51" max="51" width="4.57421875" style="82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9.140625" style="47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6.2812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47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77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IF(H2="",0,H2)</f>
        <v>0</v>
      </c>
      <c r="BM2" s="47">
        <f>IF(J2&gt;99,199,J2)</f>
        <v>0</v>
      </c>
      <c r="BN2" s="47">
        <f>IF(K2="",0,K2)</f>
        <v>0</v>
      </c>
      <c r="BO2" s="47">
        <f>BK2+BM2</f>
        <v>0</v>
      </c>
      <c r="BP2" s="47">
        <f>IF(O2&gt;99,199,O2)</f>
        <v>0</v>
      </c>
      <c r="BQ2" s="47">
        <f>IF(P2="",0,P2)</f>
        <v>0</v>
      </c>
      <c r="BR2" s="47">
        <f>IF(R2&gt;99,199,R2)</f>
        <v>0</v>
      </c>
      <c r="BS2" s="47">
        <f>IF(S2="",0,S2)</f>
        <v>0</v>
      </c>
      <c r="BT2" s="47">
        <f>BP2+BR2</f>
        <v>0</v>
      </c>
      <c r="BU2" s="47">
        <f>IF(W2&gt;99,199,W2)</f>
        <v>0</v>
      </c>
      <c r="BV2" s="47">
        <f>IF(X2="",0,X2)</f>
        <v>0</v>
      </c>
      <c r="BW2" s="47">
        <f>IF(Z2&gt;99,199,Z2)</f>
        <v>0</v>
      </c>
      <c r="BX2" s="47">
        <f>IF(AA2="",0,AA2)</f>
        <v>0</v>
      </c>
      <c r="BY2" s="47">
        <f>BU2+BW2</f>
        <v>0</v>
      </c>
      <c r="BZ2" s="47">
        <f>IF(AE2&gt;99,199,AE2)</f>
        <v>0</v>
      </c>
      <c r="CA2" s="47">
        <f>IF(AF2="",0,AF2)</f>
        <v>0</v>
      </c>
      <c r="CB2" s="47">
        <f>IF(AH2&gt;99,199,AH2)</f>
        <v>0</v>
      </c>
      <c r="CC2" s="47">
        <f>IF(AI2="",0,AI2)</f>
        <v>0</v>
      </c>
      <c r="CD2" s="47">
        <f>BZ2+CB2</f>
        <v>0</v>
      </c>
      <c r="CE2" s="47">
        <f>IF(AM2&gt;99,199,AM2)</f>
        <v>0</v>
      </c>
      <c r="CF2" s="47">
        <f>IF(AN2="",0,AN2)</f>
        <v>0</v>
      </c>
      <c r="CG2" s="47">
        <f>IF(AP2&gt;99,199,AP2)</f>
        <v>0</v>
      </c>
      <c r="CH2" s="47">
        <f>IF(AQ2="",0,AQ2)</f>
        <v>0</v>
      </c>
      <c r="CI2" s="47">
        <f>CE2+CG2</f>
        <v>0</v>
      </c>
      <c r="CJ2" s="47">
        <f>IF(AU2&gt;99,199,AU2)</f>
        <v>0</v>
      </c>
      <c r="CK2" s="47">
        <f>IF(AV2="",0,AV2)</f>
        <v>0</v>
      </c>
      <c r="CL2" s="47">
        <f>IF(AX2&gt;99,199,AX2)</f>
        <v>0</v>
      </c>
      <c r="CM2" s="47">
        <f>IF(AY2="",0,AY2)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/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26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126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>
        <v>2</v>
      </c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59" t="str">
        <f>Instellingen!C43</f>
        <v> </v>
      </c>
      <c r="AF7" s="160"/>
      <c r="AG7" s="160"/>
      <c r="AH7" s="160"/>
      <c r="AI7" s="160"/>
      <c r="AJ7" s="160"/>
      <c r="AK7" s="160"/>
      <c r="AL7" s="161"/>
      <c r="AM7" s="159" t="str">
        <f>Instellingen!C44</f>
        <v> </v>
      </c>
      <c r="AN7" s="162"/>
      <c r="AO7" s="162"/>
      <c r="AP7" s="162"/>
      <c r="AQ7" s="162"/>
      <c r="AR7" s="162"/>
      <c r="AS7" s="162"/>
      <c r="AT7" s="163"/>
      <c r="AU7" s="159" t="str">
        <f>Instellingen!C45</f>
        <v> </v>
      </c>
      <c r="AV7" s="162"/>
      <c r="AW7" s="162"/>
      <c r="AX7" s="162"/>
      <c r="AY7" s="162"/>
      <c r="AZ7" s="162"/>
      <c r="BA7" s="162"/>
      <c r="BB7" s="163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78" t="s">
        <v>82</v>
      </c>
      <c r="I8" s="78" t="s">
        <v>83</v>
      </c>
      <c r="J8" s="103" t="s">
        <v>84</v>
      </c>
      <c r="K8" s="81" t="s">
        <v>85</v>
      </c>
      <c r="L8" s="81" t="s">
        <v>86</v>
      </c>
      <c r="M8" s="2" t="s">
        <v>4</v>
      </c>
      <c r="N8" s="2" t="s">
        <v>15</v>
      </c>
      <c r="O8" s="106" t="s">
        <v>81</v>
      </c>
      <c r="P8" s="92" t="s">
        <v>82</v>
      </c>
      <c r="Q8" s="92" t="s">
        <v>83</v>
      </c>
      <c r="R8" s="99" t="s">
        <v>84</v>
      </c>
      <c r="S8" s="92" t="s">
        <v>85</v>
      </c>
      <c r="T8" s="92" t="s">
        <v>86</v>
      </c>
      <c r="U8" s="2" t="s">
        <v>4</v>
      </c>
      <c r="V8" s="2" t="s">
        <v>15</v>
      </c>
      <c r="W8" s="106" t="s">
        <v>81</v>
      </c>
      <c r="X8" s="92" t="s">
        <v>82</v>
      </c>
      <c r="Y8" s="92" t="s">
        <v>83</v>
      </c>
      <c r="Z8" s="99" t="s">
        <v>84</v>
      </c>
      <c r="AA8" s="92" t="s">
        <v>85</v>
      </c>
      <c r="AB8" s="92" t="s">
        <v>86</v>
      </c>
      <c r="AC8" s="2" t="s">
        <v>4</v>
      </c>
      <c r="AD8" s="2" t="s">
        <v>15</v>
      </c>
      <c r="AE8" s="106" t="s">
        <v>81</v>
      </c>
      <c r="AF8" s="92" t="s">
        <v>82</v>
      </c>
      <c r="AG8" s="92" t="s">
        <v>83</v>
      </c>
      <c r="AH8" s="99" t="s">
        <v>84</v>
      </c>
      <c r="AI8" s="92" t="s">
        <v>85</v>
      </c>
      <c r="AJ8" s="92" t="s">
        <v>86</v>
      </c>
      <c r="AK8" s="2" t="s">
        <v>4</v>
      </c>
      <c r="AL8" s="2" t="s">
        <v>15</v>
      </c>
      <c r="AM8" s="106" t="s">
        <v>81</v>
      </c>
      <c r="AN8" s="92" t="s">
        <v>82</v>
      </c>
      <c r="AO8" s="92" t="s">
        <v>83</v>
      </c>
      <c r="AP8" s="99" t="s">
        <v>84</v>
      </c>
      <c r="AQ8" s="92" t="s">
        <v>85</v>
      </c>
      <c r="AR8" s="92" t="s">
        <v>86</v>
      </c>
      <c r="AS8" s="2" t="s">
        <v>4</v>
      </c>
      <c r="AT8" s="2" t="s">
        <v>15</v>
      </c>
      <c r="AU8" s="106" t="s">
        <v>81</v>
      </c>
      <c r="AV8" s="92" t="s">
        <v>82</v>
      </c>
      <c r="AW8" s="92" t="s">
        <v>83</v>
      </c>
      <c r="AX8" s="99" t="s">
        <v>84</v>
      </c>
      <c r="AY8" s="92" t="s">
        <v>85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7" t="s">
        <v>114</v>
      </c>
      <c r="CF8" s="87" t="s">
        <v>115</v>
      </c>
      <c r="CG8" s="87" t="s">
        <v>116</v>
      </c>
      <c r="CH8" s="87" t="s">
        <v>117</v>
      </c>
      <c r="CI8" s="87" t="s">
        <v>118</v>
      </c>
      <c r="CJ8" s="87" t="s">
        <v>119</v>
      </c>
      <c r="CK8" s="87" t="s">
        <v>120</v>
      </c>
      <c r="CL8" s="87" t="s">
        <v>121</v>
      </c>
      <c r="CM8" s="87" t="s">
        <v>122</v>
      </c>
      <c r="CN8" s="87" t="s">
        <v>123</v>
      </c>
    </row>
  </sheetData>
  <sheetProtection sheet="1" objects="1" scenarios="1"/>
  <mergeCells count="32">
    <mergeCell ref="G7:N7"/>
    <mergeCell ref="A5:B5"/>
    <mergeCell ref="C5:E5"/>
    <mergeCell ref="F5:N5"/>
    <mergeCell ref="A6:E7"/>
    <mergeCell ref="G6:N6"/>
    <mergeCell ref="F4:N4"/>
    <mergeCell ref="A1:BI1"/>
    <mergeCell ref="A3:B3"/>
    <mergeCell ref="C3:E3"/>
    <mergeCell ref="F3:N3"/>
    <mergeCell ref="O3:V3"/>
    <mergeCell ref="C4:E4"/>
    <mergeCell ref="BH3:BI7"/>
    <mergeCell ref="A4:B4"/>
    <mergeCell ref="O5:V5"/>
    <mergeCell ref="BC4:BF4"/>
    <mergeCell ref="BC3:BF3"/>
    <mergeCell ref="BC5:BF5"/>
    <mergeCell ref="BC6:BE6"/>
    <mergeCell ref="W7:AD7"/>
    <mergeCell ref="AE7:AL7"/>
    <mergeCell ref="AE6:AL6"/>
    <mergeCell ref="AM7:AT7"/>
    <mergeCell ref="AU7:BB7"/>
    <mergeCell ref="W6:AD6"/>
    <mergeCell ref="AM6:AT6"/>
    <mergeCell ref="AU6:BB6"/>
    <mergeCell ref="O4:V4"/>
    <mergeCell ref="W3:AL5"/>
    <mergeCell ref="O6:V6"/>
    <mergeCell ref="O7:V7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100</formula2>
    </dataValidation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operator="lessThan" allowBlank="1" showInputMessage="1" showErrorMessage="1" sqref="O1:O2 AE1:AE2 AU1:AU2 AU9:AU65536 AE9:AE65536 O9:O65536"/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CN9"/>
  <sheetViews>
    <sheetView zoomScalePageLayoutView="0" workbookViewId="0" topLeftCell="A1">
      <pane xSplit="5" ySplit="8" topLeftCell="H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F9" sqref="BF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4.57421875" style="79" customWidth="1"/>
    <col min="9" max="9" width="4.140625" style="79" customWidth="1"/>
    <col min="10" max="10" width="3.7109375" style="104" customWidth="1"/>
    <col min="11" max="11" width="4.57421875" style="80" customWidth="1"/>
    <col min="12" max="12" width="4.140625" style="80" customWidth="1"/>
    <col min="13" max="14" width="3.00390625" style="73" customWidth="1"/>
    <col min="15" max="15" width="3.7109375" style="107" customWidth="1"/>
    <col min="16" max="16" width="4.57421875" style="82" customWidth="1"/>
    <col min="17" max="17" width="4.140625" style="82" customWidth="1"/>
    <col min="18" max="18" width="3.7109375" style="107" customWidth="1"/>
    <col min="19" max="19" width="4.57421875" style="82" customWidth="1"/>
    <col min="20" max="20" width="4.140625" style="82" customWidth="1"/>
    <col min="21" max="22" width="3.00390625" style="74" customWidth="1"/>
    <col min="23" max="23" width="3.7109375" style="98" customWidth="1"/>
    <col min="24" max="24" width="4.57421875" style="80" customWidth="1"/>
    <col min="25" max="25" width="4.140625" style="80" customWidth="1"/>
    <col min="26" max="26" width="3.7109375" style="98" customWidth="1"/>
    <col min="27" max="27" width="4.57421875" style="80" customWidth="1"/>
    <col min="28" max="28" width="4.140625" style="80" customWidth="1"/>
    <col min="29" max="30" width="3.00390625" style="73" customWidth="1"/>
    <col min="31" max="31" width="3.7109375" style="107" hidden="1" customWidth="1"/>
    <col min="32" max="32" width="4.57421875" style="82" hidden="1" customWidth="1"/>
    <col min="33" max="33" width="4.140625" style="82" hidden="1" customWidth="1"/>
    <col min="34" max="34" width="3.7109375" style="107" hidden="1" customWidth="1"/>
    <col min="35" max="35" width="4.57421875" style="82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4.57421875" style="80" hidden="1" customWidth="1"/>
    <col min="41" max="41" width="4.140625" style="80" hidden="1" customWidth="1"/>
    <col min="42" max="42" width="3.7109375" style="98" hidden="1" customWidth="1"/>
    <col min="43" max="43" width="4.57421875" style="80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4.57421875" style="82" hidden="1" customWidth="1"/>
    <col min="49" max="49" width="4.140625" style="82" hidden="1" customWidth="1"/>
    <col min="50" max="50" width="3.7109375" style="107" hidden="1" customWidth="1"/>
    <col min="51" max="51" width="4.57421875" style="82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9.140625" style="47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6.2812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47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77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IF(H2="",0,H2)</f>
        <v>0</v>
      </c>
      <c r="BM2" s="47">
        <f>IF(J2&gt;99,199,J2)</f>
        <v>0</v>
      </c>
      <c r="BN2" s="47">
        <f>IF(K2="",0,K2)</f>
        <v>0</v>
      </c>
      <c r="BO2" s="47">
        <f>BK2+BM2</f>
        <v>0</v>
      </c>
      <c r="BP2" s="47">
        <f>IF(O2&gt;99,199,O2)</f>
        <v>0</v>
      </c>
      <c r="BQ2" s="47">
        <f>IF(P2="",0,P2)</f>
        <v>0</v>
      </c>
      <c r="BR2" s="47">
        <f>IF(R2&gt;99,199,R2)</f>
        <v>0</v>
      </c>
      <c r="BS2" s="47">
        <f>IF(S2="",0,S2)</f>
        <v>0</v>
      </c>
      <c r="BT2" s="47">
        <f>BP2+BR2</f>
        <v>0</v>
      </c>
      <c r="BU2" s="47">
        <f>IF(W2&gt;99,199,W2)</f>
        <v>0</v>
      </c>
      <c r="BV2" s="47">
        <f>IF(X2="",0,X2)</f>
        <v>0</v>
      </c>
      <c r="BW2" s="47">
        <f>IF(Z2&gt;99,199,Z2)</f>
        <v>0</v>
      </c>
      <c r="BX2" s="47">
        <f>IF(AA2="",0,AA2)</f>
        <v>0</v>
      </c>
      <c r="BY2" s="47">
        <f>BU2+BW2</f>
        <v>0</v>
      </c>
      <c r="BZ2" s="47">
        <f>IF(AE2&gt;99,199,AE2)</f>
        <v>0</v>
      </c>
      <c r="CA2" s="47">
        <f>IF(AF2="",0,AF2)</f>
        <v>0</v>
      </c>
      <c r="CB2" s="47">
        <f>IF(AH2&gt;99,199,AH2)</f>
        <v>0</v>
      </c>
      <c r="CC2" s="47">
        <f>IF(AI2="",0,AI2)</f>
        <v>0</v>
      </c>
      <c r="CD2" s="47">
        <f>BZ2+CB2</f>
        <v>0</v>
      </c>
      <c r="CE2" s="47">
        <f>IF(AM2&gt;99,199,AM2)</f>
        <v>0</v>
      </c>
      <c r="CF2" s="47">
        <f>IF(AN2="",0,AN2)</f>
        <v>0</v>
      </c>
      <c r="CG2" s="47">
        <f>IF(AP2&gt;99,199,AP2)</f>
        <v>0</v>
      </c>
      <c r="CH2" s="47">
        <f>IF(AQ2="",0,AQ2)</f>
        <v>0</v>
      </c>
      <c r="CI2" s="47">
        <f>CE2+CG2</f>
        <v>0</v>
      </c>
      <c r="CJ2" s="47">
        <f>IF(AU2&gt;99,199,AU2)</f>
        <v>0</v>
      </c>
      <c r="CK2" s="47">
        <f>IF(AV2="",0,AV2)</f>
        <v>0</v>
      </c>
      <c r="CL2" s="47">
        <f>IF(AX2&gt;99,199,AX2)</f>
        <v>0</v>
      </c>
      <c r="CM2" s="47">
        <f>IF(AY2="",0,AY2)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>
        <v>1</v>
      </c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26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127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>
        <v>2</v>
      </c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59" t="str">
        <f>Instellingen!C43</f>
        <v> </v>
      </c>
      <c r="AF7" s="160"/>
      <c r="AG7" s="160"/>
      <c r="AH7" s="160"/>
      <c r="AI7" s="160"/>
      <c r="AJ7" s="160"/>
      <c r="AK7" s="160"/>
      <c r="AL7" s="161"/>
      <c r="AM7" s="159" t="str">
        <f>Instellingen!C44</f>
        <v> </v>
      </c>
      <c r="AN7" s="162"/>
      <c r="AO7" s="162"/>
      <c r="AP7" s="162"/>
      <c r="AQ7" s="162"/>
      <c r="AR7" s="162"/>
      <c r="AS7" s="162"/>
      <c r="AT7" s="163"/>
      <c r="AU7" s="159" t="str">
        <f>Instellingen!C45</f>
        <v> </v>
      </c>
      <c r="AV7" s="162"/>
      <c r="AW7" s="162"/>
      <c r="AX7" s="162"/>
      <c r="AY7" s="162"/>
      <c r="AZ7" s="162"/>
      <c r="BA7" s="162"/>
      <c r="BB7" s="163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78" t="s">
        <v>82</v>
      </c>
      <c r="I8" s="78" t="s">
        <v>83</v>
      </c>
      <c r="J8" s="103" t="s">
        <v>84</v>
      </c>
      <c r="K8" s="81" t="s">
        <v>85</v>
      </c>
      <c r="L8" s="81" t="s">
        <v>86</v>
      </c>
      <c r="M8" s="2" t="s">
        <v>4</v>
      </c>
      <c r="N8" s="2" t="s">
        <v>15</v>
      </c>
      <c r="O8" s="106" t="s">
        <v>81</v>
      </c>
      <c r="P8" s="92" t="s">
        <v>82</v>
      </c>
      <c r="Q8" s="92" t="s">
        <v>83</v>
      </c>
      <c r="R8" s="99" t="s">
        <v>84</v>
      </c>
      <c r="S8" s="92" t="s">
        <v>85</v>
      </c>
      <c r="T8" s="92" t="s">
        <v>86</v>
      </c>
      <c r="U8" s="2" t="s">
        <v>4</v>
      </c>
      <c r="V8" s="2" t="s">
        <v>15</v>
      </c>
      <c r="W8" s="106" t="s">
        <v>81</v>
      </c>
      <c r="X8" s="92" t="s">
        <v>82</v>
      </c>
      <c r="Y8" s="92" t="s">
        <v>83</v>
      </c>
      <c r="Z8" s="99" t="s">
        <v>84</v>
      </c>
      <c r="AA8" s="92" t="s">
        <v>85</v>
      </c>
      <c r="AB8" s="92" t="s">
        <v>86</v>
      </c>
      <c r="AC8" s="2" t="s">
        <v>4</v>
      </c>
      <c r="AD8" s="2" t="s">
        <v>15</v>
      </c>
      <c r="AE8" s="106" t="s">
        <v>81</v>
      </c>
      <c r="AF8" s="92" t="s">
        <v>82</v>
      </c>
      <c r="AG8" s="92" t="s">
        <v>83</v>
      </c>
      <c r="AH8" s="99" t="s">
        <v>84</v>
      </c>
      <c r="AI8" s="92" t="s">
        <v>85</v>
      </c>
      <c r="AJ8" s="92" t="s">
        <v>86</v>
      </c>
      <c r="AK8" s="2" t="s">
        <v>4</v>
      </c>
      <c r="AL8" s="2" t="s">
        <v>15</v>
      </c>
      <c r="AM8" s="106" t="s">
        <v>81</v>
      </c>
      <c r="AN8" s="92" t="s">
        <v>82</v>
      </c>
      <c r="AO8" s="92" t="s">
        <v>83</v>
      </c>
      <c r="AP8" s="99" t="s">
        <v>84</v>
      </c>
      <c r="AQ8" s="92" t="s">
        <v>85</v>
      </c>
      <c r="AR8" s="92" t="s">
        <v>86</v>
      </c>
      <c r="AS8" s="2" t="s">
        <v>4</v>
      </c>
      <c r="AT8" s="2" t="s">
        <v>15</v>
      </c>
      <c r="AU8" s="106" t="s">
        <v>81</v>
      </c>
      <c r="AV8" s="92" t="s">
        <v>82</v>
      </c>
      <c r="AW8" s="92" t="s">
        <v>83</v>
      </c>
      <c r="AX8" s="99" t="s">
        <v>84</v>
      </c>
      <c r="AY8" s="92" t="s">
        <v>85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7" t="s">
        <v>114</v>
      </c>
      <c r="CF8" s="87" t="s">
        <v>115</v>
      </c>
      <c r="CG8" s="87" t="s">
        <v>116</v>
      </c>
      <c r="CH8" s="87" t="s">
        <v>117</v>
      </c>
      <c r="CI8" s="87" t="s">
        <v>118</v>
      </c>
      <c r="CJ8" s="87" t="s">
        <v>119</v>
      </c>
      <c r="CK8" s="87" t="s">
        <v>120</v>
      </c>
      <c r="CL8" s="87" t="s">
        <v>121</v>
      </c>
      <c r="CM8" s="87" t="s">
        <v>122</v>
      </c>
      <c r="CN8" s="87" t="s">
        <v>123</v>
      </c>
    </row>
    <row r="9" spans="1:92" ht="12.75">
      <c r="A9" s="8">
        <v>1</v>
      </c>
      <c r="B9" s="8" t="s">
        <v>144</v>
      </c>
      <c r="C9" s="8" t="s">
        <v>199</v>
      </c>
      <c r="D9" s="8" t="s">
        <v>145</v>
      </c>
      <c r="E9" s="8" t="s">
        <v>200</v>
      </c>
      <c r="F9" s="8" t="s">
        <v>146</v>
      </c>
      <c r="G9" s="98" t="s">
        <v>147</v>
      </c>
      <c r="N9" s="73">
        <v>90</v>
      </c>
      <c r="O9" s="107">
        <v>0</v>
      </c>
      <c r="P9" s="82">
        <v>70</v>
      </c>
      <c r="Q9" s="82">
        <v>7</v>
      </c>
      <c r="R9" s="107">
        <v>0</v>
      </c>
      <c r="S9" s="82">
        <v>70</v>
      </c>
      <c r="T9" s="82">
        <v>7</v>
      </c>
      <c r="U9" s="74">
        <v>1</v>
      </c>
      <c r="V9" s="74">
        <v>1</v>
      </c>
      <c r="AD9" s="73">
        <v>99</v>
      </c>
      <c r="BC9" s="14">
        <f>N9+V9+AD9+AL9+AT9+BB9</f>
        <v>190</v>
      </c>
      <c r="BD9" s="28">
        <f>IF($O$4&gt;0,(LARGE(($N9,$V9,$AD9,$AL9,$AT9,$BB9),1)),"0")</f>
        <v>99</v>
      </c>
      <c r="BE9" s="28">
        <f>BC9-BD9</f>
        <v>91</v>
      </c>
      <c r="BF9" s="8">
        <v>1</v>
      </c>
      <c r="BK9" s="47">
        <f>IF(G9&gt;99,199,G9)</f>
        <v>199</v>
      </c>
      <c r="BL9" s="47">
        <f>IF(H9="",0,H9)</f>
        <v>0</v>
      </c>
      <c r="BM9" s="47">
        <f>IF(J9&gt;99,199,J9)</f>
        <v>0</v>
      </c>
      <c r="BN9" s="47">
        <f>IF(K9="",0,K9)</f>
        <v>0</v>
      </c>
      <c r="BO9" s="47">
        <f>BK9+BM9</f>
        <v>199</v>
      </c>
      <c r="BP9" s="47">
        <f>IF(O9&gt;99,199,O9)</f>
        <v>0</v>
      </c>
      <c r="BQ9" s="47">
        <f>IF(P9="",0,P9)</f>
        <v>70</v>
      </c>
      <c r="BR9" s="47">
        <f>IF(R9&gt;99,199,R9)</f>
        <v>0</v>
      </c>
      <c r="BS9" s="47">
        <f>IF(S9="",0,S9)</f>
        <v>70</v>
      </c>
      <c r="BT9" s="47">
        <f>BP9+BR9</f>
        <v>0</v>
      </c>
      <c r="BU9" s="47">
        <f>IF(W9&gt;99,199,W9)</f>
        <v>0</v>
      </c>
      <c r="BV9" s="47">
        <f>IF(X9="",0,X9)</f>
        <v>0</v>
      </c>
      <c r="BW9" s="47">
        <f>IF(Z9&gt;99,199,Z9)</f>
        <v>0</v>
      </c>
      <c r="BX9" s="47">
        <f>IF(AA9="",0,AA9)</f>
        <v>0</v>
      </c>
      <c r="BY9" s="47">
        <f>BU9+BW9</f>
        <v>0</v>
      </c>
      <c r="BZ9" s="47">
        <f>IF(AE9&gt;99,199,AE9)</f>
        <v>0</v>
      </c>
      <c r="CA9" s="47">
        <f>IF(AF9="",0,AF9)</f>
        <v>0</v>
      </c>
      <c r="CB9" s="47">
        <f>IF(AH9&gt;99,199,AH9)</f>
        <v>0</v>
      </c>
      <c r="CC9" s="47">
        <f>IF(AI9="",0,AI9)</f>
        <v>0</v>
      </c>
      <c r="CD9" s="47">
        <f>BZ9+CB9</f>
        <v>0</v>
      </c>
      <c r="CE9" s="47">
        <f>IF(AM9&gt;99,199,AM9)</f>
        <v>0</v>
      </c>
      <c r="CF9" s="47">
        <f>IF(AN9="",0,AN9)</f>
        <v>0</v>
      </c>
      <c r="CG9" s="47">
        <f>IF(AP9&gt;99,199,AP9)</f>
        <v>0</v>
      </c>
      <c r="CH9" s="47">
        <f>IF(AQ9="",0,AQ9)</f>
        <v>0</v>
      </c>
      <c r="CI9" s="47">
        <f>CE9+CG9</f>
        <v>0</v>
      </c>
      <c r="CJ9" s="47">
        <f>IF(AU9&gt;99,199,AU9)</f>
        <v>0</v>
      </c>
      <c r="CK9" s="47">
        <f>IF(AV9="",0,AV9)</f>
        <v>0</v>
      </c>
      <c r="CL9" s="47">
        <f>IF(AX9&gt;99,199,AX9)</f>
        <v>0</v>
      </c>
      <c r="CM9" s="47">
        <f>IF(AY9="",0,AY9)</f>
        <v>0</v>
      </c>
      <c r="CN9" s="47">
        <f>CJ9+CL9</f>
        <v>0</v>
      </c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operator="lessThan" allowBlank="1" showInputMessage="1" showErrorMessage="1" sqref="O1:O2 AE1:AE2 AU1:AU2 AU9:AU65476 AE9:AE65476 O9:O65476"/>
    <dataValidation type="decimal" allowBlank="1" showInputMessage="1" showErrorMessage="1" sqref="L1:L2 I1:I2 T1:T2 Q1:Q2 AG1:AG2 AB1:AB2 Y1:Y2 AJ1:AJ2 AR1:AR2 AO1:AO2 AW1:AW2 AZ1:AZ2 AZ9:AZ65476 AW9:AW65476 AR9:AR65476 AO9:AO65476 AJ9:AJ65476 Q9:Q65476 AG9:AG65476 AB9:AB65476 I9:I65476 T9:T65476 Y9:Y65476 L9:L65476">
      <formula1>0</formula1>
      <formula2>10</formula2>
    </dataValidation>
    <dataValidation type="decimal" allowBlank="1" showInputMessage="1" showErrorMessage="1" sqref="H1:H2 K1:K2 P1:P2 S1:S2 X1:X2 AA1:AA2 AI1:AI2 AF1:AF2 AN1:AN2 AQ1:AQ2 AY1:AY2 AV1:AV2 AV9:AV65476 AY9:AY65476 AN9:AN65476 AQ9:AQ65476 AF9:AF65476 K9:K65476 S9:S65476 P9:P65476 X9:X65476 AA9:AA65476 H9:H65476 AI9:AI65476">
      <formula1>0</formula1>
      <formula2>100</formula2>
    </dataValidation>
    <dataValidation type="list" allowBlank="1" showInputMessage="1" showErrorMessage="1" sqref="BH1:BH2 BH9:BH6547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CN22"/>
  <sheetViews>
    <sheetView zoomScalePageLayoutView="0" workbookViewId="0" topLeftCell="A1">
      <pane xSplit="5" ySplit="8" topLeftCell="G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2" sqref="A12:IV12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4.57421875" style="79" customWidth="1"/>
    <col min="9" max="9" width="4.140625" style="79" customWidth="1"/>
    <col min="10" max="10" width="3.7109375" style="104" customWidth="1"/>
    <col min="11" max="11" width="4.57421875" style="80" customWidth="1"/>
    <col min="12" max="12" width="4.140625" style="80" customWidth="1"/>
    <col min="13" max="14" width="3.00390625" style="73" customWidth="1"/>
    <col min="15" max="15" width="3.7109375" style="107" customWidth="1"/>
    <col min="16" max="16" width="4.57421875" style="82" customWidth="1"/>
    <col min="17" max="17" width="4.140625" style="82" customWidth="1"/>
    <col min="18" max="18" width="3.7109375" style="107" customWidth="1"/>
    <col min="19" max="19" width="4.57421875" style="82" customWidth="1"/>
    <col min="20" max="20" width="4.140625" style="82" customWidth="1"/>
    <col min="21" max="22" width="3.00390625" style="74" customWidth="1"/>
    <col min="23" max="23" width="3.7109375" style="98" customWidth="1"/>
    <col min="24" max="24" width="4.57421875" style="80" customWidth="1"/>
    <col min="25" max="25" width="4.140625" style="80" customWidth="1"/>
    <col min="26" max="26" width="3.7109375" style="98" customWidth="1"/>
    <col min="27" max="27" width="4.57421875" style="80" customWidth="1"/>
    <col min="28" max="28" width="4.140625" style="80" customWidth="1"/>
    <col min="29" max="30" width="3.00390625" style="73" customWidth="1"/>
    <col min="31" max="31" width="3.7109375" style="107" hidden="1" customWidth="1"/>
    <col min="32" max="32" width="4.57421875" style="82" hidden="1" customWidth="1"/>
    <col min="33" max="33" width="4.140625" style="82" hidden="1" customWidth="1"/>
    <col min="34" max="34" width="3.7109375" style="107" hidden="1" customWidth="1"/>
    <col min="35" max="35" width="4.57421875" style="82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4.57421875" style="80" hidden="1" customWidth="1"/>
    <col min="41" max="41" width="4.140625" style="80" hidden="1" customWidth="1"/>
    <col min="42" max="42" width="3.7109375" style="98" hidden="1" customWidth="1"/>
    <col min="43" max="43" width="4.57421875" style="80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4.57421875" style="82" hidden="1" customWidth="1"/>
    <col min="49" max="49" width="4.140625" style="82" hidden="1" customWidth="1"/>
    <col min="50" max="50" width="3.7109375" style="107" hidden="1" customWidth="1"/>
    <col min="51" max="51" width="4.57421875" style="82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9.140625" style="47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6.2812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47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77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IF(H2="",0,H2)</f>
        <v>0</v>
      </c>
      <c r="BM2" s="47">
        <f>IF(J2&gt;99,199,J2)</f>
        <v>0</v>
      </c>
      <c r="BN2" s="47">
        <f>IF(K2="",0,K2)</f>
        <v>0</v>
      </c>
      <c r="BO2" s="47">
        <f>BK2+BM2</f>
        <v>0</v>
      </c>
      <c r="BP2" s="47">
        <f>IF(O2&gt;99,199,O2)</f>
        <v>0</v>
      </c>
      <c r="BQ2" s="47">
        <f>IF(P2="",0,P2)</f>
        <v>0</v>
      </c>
      <c r="BR2" s="47">
        <f>IF(R2&gt;99,199,R2)</f>
        <v>0</v>
      </c>
      <c r="BS2" s="47">
        <f>IF(S2="",0,S2)</f>
        <v>0</v>
      </c>
      <c r="BT2" s="47">
        <f>BP2+BR2</f>
        <v>0</v>
      </c>
      <c r="BU2" s="47">
        <f>IF(W2&gt;99,199,W2)</f>
        <v>0</v>
      </c>
      <c r="BV2" s="47">
        <f>IF(X2="",0,X2)</f>
        <v>0</v>
      </c>
      <c r="BW2" s="47">
        <f>IF(Z2&gt;99,199,Z2)</f>
        <v>0</v>
      </c>
      <c r="BX2" s="47">
        <f>IF(AA2="",0,AA2)</f>
        <v>0</v>
      </c>
      <c r="BY2" s="47">
        <f>BU2+BW2</f>
        <v>0</v>
      </c>
      <c r="BZ2" s="47">
        <f>IF(AE2&gt;99,199,AE2)</f>
        <v>0</v>
      </c>
      <c r="CA2" s="47">
        <f>IF(AF2="",0,AF2)</f>
        <v>0</v>
      </c>
      <c r="CB2" s="47">
        <f>IF(AH2&gt;99,199,AH2)</f>
        <v>0</v>
      </c>
      <c r="CC2" s="47">
        <f>IF(AI2="",0,AI2)</f>
        <v>0</v>
      </c>
      <c r="CD2" s="47">
        <f>BZ2+CB2</f>
        <v>0</v>
      </c>
      <c r="CE2" s="47">
        <f>IF(AM2&gt;99,199,AM2)</f>
        <v>0</v>
      </c>
      <c r="CF2" s="47">
        <f>IF(AN2="",0,AN2)</f>
        <v>0</v>
      </c>
      <c r="CG2" s="47">
        <f>IF(AP2&gt;99,199,AP2)</f>
        <v>0</v>
      </c>
      <c r="CH2" s="47">
        <f>IF(AQ2="",0,AQ2)</f>
        <v>0</v>
      </c>
      <c r="CI2" s="47">
        <f>CE2+CG2</f>
        <v>0</v>
      </c>
      <c r="CJ2" s="47">
        <f>IF(AU2&gt;99,199,AU2)</f>
        <v>0</v>
      </c>
      <c r="CK2" s="47">
        <f>IF(AV2="",0,AV2)</f>
        <v>0</v>
      </c>
      <c r="CL2" s="47">
        <f>IF(AX2&gt;99,199,AX2)</f>
        <v>0</v>
      </c>
      <c r="CM2" s="47">
        <f>IF(AY2="",0,AY2)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>
        <v>4</v>
      </c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26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128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>
        <v>2</v>
      </c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59" t="str">
        <f>Instellingen!C43</f>
        <v> </v>
      </c>
      <c r="AF7" s="160"/>
      <c r="AG7" s="160"/>
      <c r="AH7" s="160"/>
      <c r="AI7" s="160"/>
      <c r="AJ7" s="160"/>
      <c r="AK7" s="160"/>
      <c r="AL7" s="161"/>
      <c r="AM7" s="159" t="str">
        <f>Instellingen!C44</f>
        <v> </v>
      </c>
      <c r="AN7" s="162"/>
      <c r="AO7" s="162"/>
      <c r="AP7" s="162"/>
      <c r="AQ7" s="162"/>
      <c r="AR7" s="162"/>
      <c r="AS7" s="162"/>
      <c r="AT7" s="163"/>
      <c r="AU7" s="159" t="str">
        <f>Instellingen!C45</f>
        <v> </v>
      </c>
      <c r="AV7" s="162"/>
      <c r="AW7" s="162"/>
      <c r="AX7" s="162"/>
      <c r="AY7" s="162"/>
      <c r="AZ7" s="162"/>
      <c r="BA7" s="162"/>
      <c r="BB7" s="163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78" t="s">
        <v>82</v>
      </c>
      <c r="I8" s="78" t="s">
        <v>83</v>
      </c>
      <c r="J8" s="103" t="s">
        <v>84</v>
      </c>
      <c r="K8" s="81" t="s">
        <v>85</v>
      </c>
      <c r="L8" s="81" t="s">
        <v>86</v>
      </c>
      <c r="M8" s="2" t="s">
        <v>4</v>
      </c>
      <c r="N8" s="2" t="s">
        <v>15</v>
      </c>
      <c r="O8" s="106" t="s">
        <v>81</v>
      </c>
      <c r="P8" s="92" t="s">
        <v>82</v>
      </c>
      <c r="Q8" s="92" t="s">
        <v>83</v>
      </c>
      <c r="R8" s="99" t="s">
        <v>84</v>
      </c>
      <c r="S8" s="92" t="s">
        <v>85</v>
      </c>
      <c r="T8" s="92" t="s">
        <v>86</v>
      </c>
      <c r="U8" s="2" t="s">
        <v>4</v>
      </c>
      <c r="V8" s="2" t="s">
        <v>15</v>
      </c>
      <c r="W8" s="106" t="s">
        <v>81</v>
      </c>
      <c r="X8" s="92" t="s">
        <v>82</v>
      </c>
      <c r="Y8" s="92" t="s">
        <v>83</v>
      </c>
      <c r="Z8" s="99" t="s">
        <v>84</v>
      </c>
      <c r="AA8" s="92" t="s">
        <v>85</v>
      </c>
      <c r="AB8" s="92" t="s">
        <v>86</v>
      </c>
      <c r="AC8" s="2" t="s">
        <v>4</v>
      </c>
      <c r="AD8" s="2" t="s">
        <v>15</v>
      </c>
      <c r="AE8" s="106" t="s">
        <v>81</v>
      </c>
      <c r="AF8" s="92" t="s">
        <v>82</v>
      </c>
      <c r="AG8" s="92" t="s">
        <v>83</v>
      </c>
      <c r="AH8" s="99" t="s">
        <v>84</v>
      </c>
      <c r="AI8" s="92" t="s">
        <v>85</v>
      </c>
      <c r="AJ8" s="92" t="s">
        <v>86</v>
      </c>
      <c r="AK8" s="2" t="s">
        <v>4</v>
      </c>
      <c r="AL8" s="2" t="s">
        <v>15</v>
      </c>
      <c r="AM8" s="106" t="s">
        <v>81</v>
      </c>
      <c r="AN8" s="92" t="s">
        <v>82</v>
      </c>
      <c r="AO8" s="92" t="s">
        <v>83</v>
      </c>
      <c r="AP8" s="99" t="s">
        <v>84</v>
      </c>
      <c r="AQ8" s="92" t="s">
        <v>85</v>
      </c>
      <c r="AR8" s="92" t="s">
        <v>86</v>
      </c>
      <c r="AS8" s="2" t="s">
        <v>4</v>
      </c>
      <c r="AT8" s="2" t="s">
        <v>15</v>
      </c>
      <c r="AU8" s="106" t="s">
        <v>81</v>
      </c>
      <c r="AV8" s="92" t="s">
        <v>82</v>
      </c>
      <c r="AW8" s="92" t="s">
        <v>83</v>
      </c>
      <c r="AX8" s="99" t="s">
        <v>84</v>
      </c>
      <c r="AY8" s="92" t="s">
        <v>85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7" t="s">
        <v>114</v>
      </c>
      <c r="CF8" s="87" t="s">
        <v>115</v>
      </c>
      <c r="CG8" s="87" t="s">
        <v>116</v>
      </c>
      <c r="CH8" s="87" t="s">
        <v>117</v>
      </c>
      <c r="CI8" s="87" t="s">
        <v>118</v>
      </c>
      <c r="CJ8" s="87" t="s">
        <v>119</v>
      </c>
      <c r="CK8" s="87" t="s">
        <v>120</v>
      </c>
      <c r="CL8" s="87" t="s">
        <v>121</v>
      </c>
      <c r="CM8" s="87" t="s">
        <v>122</v>
      </c>
      <c r="CN8" s="87" t="s">
        <v>123</v>
      </c>
    </row>
    <row r="9" spans="1:92" ht="12.75">
      <c r="A9" s="8">
        <v>1</v>
      </c>
      <c r="B9" s="8" t="s">
        <v>157</v>
      </c>
      <c r="C9" s="8" t="s">
        <v>204</v>
      </c>
      <c r="D9" s="8" t="s">
        <v>158</v>
      </c>
      <c r="E9" s="8" t="s">
        <v>201</v>
      </c>
      <c r="F9" s="8" t="s">
        <v>151</v>
      </c>
      <c r="G9" s="98">
        <v>4</v>
      </c>
      <c r="H9" s="79">
        <v>70</v>
      </c>
      <c r="I9" s="79">
        <v>7</v>
      </c>
      <c r="M9" s="73">
        <v>3</v>
      </c>
      <c r="N9" s="73">
        <v>2</v>
      </c>
      <c r="O9" s="107">
        <v>0</v>
      </c>
      <c r="P9" s="82">
        <v>83</v>
      </c>
      <c r="Q9" s="82">
        <v>9</v>
      </c>
      <c r="R9" s="107">
        <v>0</v>
      </c>
      <c r="S9" s="82">
        <v>83</v>
      </c>
      <c r="T9" s="82">
        <v>9</v>
      </c>
      <c r="U9" s="74">
        <v>1</v>
      </c>
      <c r="V9" s="74">
        <v>1</v>
      </c>
      <c r="AD9" s="73">
        <v>99</v>
      </c>
      <c r="BC9" s="14">
        <f aca="true" t="shared" si="0" ref="BC9:BC22">N9+V9+AD9+AL9+AT9+BB9</f>
        <v>102</v>
      </c>
      <c r="BD9" s="28">
        <f>IF($O$4&gt;0,(LARGE(($N9,$V9,$AD9,$AL9,$AT9,$BB9),1)),"0")</f>
        <v>99</v>
      </c>
      <c r="BE9" s="28">
        <f aca="true" t="shared" si="1" ref="BE9:BE22">BC9-BD9</f>
        <v>3</v>
      </c>
      <c r="BF9" s="8">
        <v>1</v>
      </c>
      <c r="BK9" s="47">
        <f aca="true" t="shared" si="2" ref="BK9:BK22">IF(G9&gt;99,199,G9)</f>
        <v>4</v>
      </c>
      <c r="BL9" s="47">
        <f aca="true" t="shared" si="3" ref="BL9:BL22">IF(H9="",0,H9)</f>
        <v>70</v>
      </c>
      <c r="BM9" s="47">
        <f aca="true" t="shared" si="4" ref="BM9:BM22">IF(J9&gt;99,199,J9)</f>
        <v>0</v>
      </c>
      <c r="BN9" s="47">
        <f aca="true" t="shared" si="5" ref="BN9:BN22">IF(K9="",0,K9)</f>
        <v>0</v>
      </c>
      <c r="BO9" s="47">
        <f aca="true" t="shared" si="6" ref="BO9:BO22">BK9+BM9</f>
        <v>4</v>
      </c>
      <c r="BP9" s="47">
        <f aca="true" t="shared" si="7" ref="BP9:BP22">IF(O9&gt;99,199,O9)</f>
        <v>0</v>
      </c>
      <c r="BQ9" s="47">
        <f aca="true" t="shared" si="8" ref="BQ9:BQ22">IF(P9="",0,P9)</f>
        <v>83</v>
      </c>
      <c r="BR9" s="47">
        <f aca="true" t="shared" si="9" ref="BR9:BR22">IF(R9&gt;99,199,R9)</f>
        <v>0</v>
      </c>
      <c r="BS9" s="47">
        <f aca="true" t="shared" si="10" ref="BS9:BS22">IF(S9="",0,S9)</f>
        <v>83</v>
      </c>
      <c r="BT9" s="47">
        <f aca="true" t="shared" si="11" ref="BT9:BT22">BP9+BR9</f>
        <v>0</v>
      </c>
      <c r="BU9" s="47">
        <f aca="true" t="shared" si="12" ref="BU9:BU22">IF(W9&gt;99,199,W9)</f>
        <v>0</v>
      </c>
      <c r="BV9" s="47">
        <f aca="true" t="shared" si="13" ref="BV9:BV22">IF(X9="",0,X9)</f>
        <v>0</v>
      </c>
      <c r="BW9" s="47">
        <f aca="true" t="shared" si="14" ref="BW9:BW22">IF(Z9&gt;99,199,Z9)</f>
        <v>0</v>
      </c>
      <c r="BX9" s="47">
        <f aca="true" t="shared" si="15" ref="BX9:BX22">IF(AA9="",0,AA9)</f>
        <v>0</v>
      </c>
      <c r="BY9" s="47">
        <f aca="true" t="shared" si="16" ref="BY9:BY22">BU9+BW9</f>
        <v>0</v>
      </c>
      <c r="BZ9" s="47">
        <f aca="true" t="shared" si="17" ref="BZ9:BZ22">IF(AE9&gt;99,199,AE9)</f>
        <v>0</v>
      </c>
      <c r="CA9" s="47">
        <f aca="true" t="shared" si="18" ref="CA9:CA22">IF(AF9="",0,AF9)</f>
        <v>0</v>
      </c>
      <c r="CB9" s="47">
        <f aca="true" t="shared" si="19" ref="CB9:CB22">IF(AH9&gt;99,199,AH9)</f>
        <v>0</v>
      </c>
      <c r="CC9" s="47">
        <f aca="true" t="shared" si="20" ref="CC9:CC22">IF(AI9="",0,AI9)</f>
        <v>0</v>
      </c>
      <c r="CD9" s="47">
        <f aca="true" t="shared" si="21" ref="CD9:CD22">BZ9+CB9</f>
        <v>0</v>
      </c>
      <c r="CE9" s="47">
        <f aca="true" t="shared" si="22" ref="CE9:CE22">IF(AM9&gt;99,199,AM9)</f>
        <v>0</v>
      </c>
      <c r="CF9" s="47">
        <f aca="true" t="shared" si="23" ref="CF9:CF22">IF(AN9="",0,AN9)</f>
        <v>0</v>
      </c>
      <c r="CG9" s="47">
        <f aca="true" t="shared" si="24" ref="CG9:CG22">IF(AP9&gt;99,199,AP9)</f>
        <v>0</v>
      </c>
      <c r="CH9" s="47">
        <f aca="true" t="shared" si="25" ref="CH9:CH22">IF(AQ9="",0,AQ9)</f>
        <v>0</v>
      </c>
      <c r="CI9" s="47">
        <f aca="true" t="shared" si="26" ref="CI9:CI22">CE9+CG9</f>
        <v>0</v>
      </c>
      <c r="CJ9" s="47">
        <f aca="true" t="shared" si="27" ref="CJ9:CJ22">IF(AU9&gt;99,199,AU9)</f>
        <v>0</v>
      </c>
      <c r="CK9" s="47">
        <f aca="true" t="shared" si="28" ref="CK9:CK22">IF(AV9="",0,AV9)</f>
        <v>0</v>
      </c>
      <c r="CL9" s="47">
        <f aca="true" t="shared" si="29" ref="CL9:CL22">IF(AX9&gt;99,199,AX9)</f>
        <v>0</v>
      </c>
      <c r="CM9" s="47">
        <f aca="true" t="shared" si="30" ref="CM9:CM22">IF(AY9="",0,AY9)</f>
        <v>0</v>
      </c>
      <c r="CN9" s="47">
        <f aca="true" t="shared" si="31" ref="CN9:CN22">CJ9+CL9</f>
        <v>0</v>
      </c>
    </row>
    <row r="10" spans="1:92" ht="12.75">
      <c r="A10" s="8">
        <v>2</v>
      </c>
      <c r="B10" s="8" t="s">
        <v>152</v>
      </c>
      <c r="C10" s="8" t="s">
        <v>202</v>
      </c>
      <c r="D10" s="8" t="s">
        <v>153</v>
      </c>
      <c r="E10" s="8" t="s">
        <v>201</v>
      </c>
      <c r="F10" s="8" t="s">
        <v>154</v>
      </c>
      <c r="G10" s="98">
        <v>0</v>
      </c>
      <c r="H10" s="79">
        <v>75</v>
      </c>
      <c r="I10" s="79">
        <v>7.5</v>
      </c>
      <c r="M10" s="73">
        <v>2</v>
      </c>
      <c r="N10" s="73">
        <v>1</v>
      </c>
      <c r="O10" s="107">
        <v>0</v>
      </c>
      <c r="P10" s="82">
        <v>75.5</v>
      </c>
      <c r="Q10" s="82">
        <v>7.5</v>
      </c>
      <c r="R10" s="107">
        <v>0</v>
      </c>
      <c r="S10" s="82">
        <v>75.5</v>
      </c>
      <c r="T10" s="82">
        <v>7.5</v>
      </c>
      <c r="U10" s="74">
        <v>2</v>
      </c>
      <c r="V10" s="74">
        <v>2</v>
      </c>
      <c r="AD10" s="73">
        <v>99</v>
      </c>
      <c r="BC10" s="14">
        <f t="shared" si="0"/>
        <v>102</v>
      </c>
      <c r="BD10" s="28">
        <f>IF($O$4&gt;0,(LARGE(($N10,$V10,$AD10,$AL10,$AT10,$BB10),1)),"0")</f>
        <v>99</v>
      </c>
      <c r="BE10" s="28">
        <f t="shared" si="1"/>
        <v>3</v>
      </c>
      <c r="BF10" s="8">
        <v>2</v>
      </c>
      <c r="BK10" s="47">
        <f t="shared" si="2"/>
        <v>0</v>
      </c>
      <c r="BL10" s="47">
        <f t="shared" si="3"/>
        <v>75</v>
      </c>
      <c r="BM10" s="47">
        <f t="shared" si="4"/>
        <v>0</v>
      </c>
      <c r="BN10" s="47">
        <f t="shared" si="5"/>
        <v>0</v>
      </c>
      <c r="BO10" s="47">
        <f t="shared" si="6"/>
        <v>0</v>
      </c>
      <c r="BP10" s="47">
        <f t="shared" si="7"/>
        <v>0</v>
      </c>
      <c r="BQ10" s="47">
        <f t="shared" si="8"/>
        <v>75.5</v>
      </c>
      <c r="BR10" s="47">
        <f t="shared" si="9"/>
        <v>0</v>
      </c>
      <c r="BS10" s="47">
        <f t="shared" si="10"/>
        <v>75.5</v>
      </c>
      <c r="BT10" s="47">
        <f t="shared" si="11"/>
        <v>0</v>
      </c>
      <c r="BU10" s="47">
        <f t="shared" si="12"/>
        <v>0</v>
      </c>
      <c r="BV10" s="47">
        <f t="shared" si="13"/>
        <v>0</v>
      </c>
      <c r="BW10" s="47">
        <f t="shared" si="14"/>
        <v>0</v>
      </c>
      <c r="BX10" s="47">
        <f t="shared" si="15"/>
        <v>0</v>
      </c>
      <c r="BY10" s="47">
        <f t="shared" si="16"/>
        <v>0</v>
      </c>
      <c r="BZ10" s="47">
        <f t="shared" si="17"/>
        <v>0</v>
      </c>
      <c r="CA10" s="47">
        <f t="shared" si="18"/>
        <v>0</v>
      </c>
      <c r="CB10" s="47">
        <f t="shared" si="19"/>
        <v>0</v>
      </c>
      <c r="CC10" s="47">
        <f t="shared" si="20"/>
        <v>0</v>
      </c>
      <c r="CD10" s="47">
        <f t="shared" si="21"/>
        <v>0</v>
      </c>
      <c r="CE10" s="47">
        <f t="shared" si="22"/>
        <v>0</v>
      </c>
      <c r="CF10" s="47">
        <f t="shared" si="23"/>
        <v>0</v>
      </c>
      <c r="CG10" s="47">
        <f t="shared" si="24"/>
        <v>0</v>
      </c>
      <c r="CH10" s="47">
        <f t="shared" si="25"/>
        <v>0</v>
      </c>
      <c r="CI10" s="47">
        <f t="shared" si="26"/>
        <v>0</v>
      </c>
      <c r="CJ10" s="47">
        <f t="shared" si="27"/>
        <v>0</v>
      </c>
      <c r="CK10" s="47">
        <f t="shared" si="28"/>
        <v>0</v>
      </c>
      <c r="CL10" s="47">
        <f t="shared" si="29"/>
        <v>0</v>
      </c>
      <c r="CM10" s="47">
        <f t="shared" si="30"/>
        <v>0</v>
      </c>
      <c r="CN10" s="47">
        <f t="shared" si="31"/>
        <v>0</v>
      </c>
    </row>
    <row r="11" spans="1:92" ht="12.75">
      <c r="A11" s="8">
        <v>3</v>
      </c>
      <c r="B11" s="8" t="s">
        <v>155</v>
      </c>
      <c r="C11" s="8" t="s">
        <v>203</v>
      </c>
      <c r="D11" s="8" t="s">
        <v>156</v>
      </c>
      <c r="E11" s="8" t="s">
        <v>201</v>
      </c>
      <c r="F11" s="8" t="s">
        <v>151</v>
      </c>
      <c r="G11" s="98">
        <v>4</v>
      </c>
      <c r="H11" s="79">
        <v>70</v>
      </c>
      <c r="I11" s="79">
        <v>7</v>
      </c>
      <c r="M11" s="73">
        <v>3</v>
      </c>
      <c r="N11" s="73">
        <v>2</v>
      </c>
      <c r="O11" s="107">
        <v>0</v>
      </c>
      <c r="P11" s="82">
        <v>68.5</v>
      </c>
      <c r="Q11" s="82">
        <v>6.5</v>
      </c>
      <c r="R11" s="107">
        <v>0</v>
      </c>
      <c r="S11" s="82">
        <v>71</v>
      </c>
      <c r="T11" s="82">
        <v>7</v>
      </c>
      <c r="U11" s="74">
        <v>4</v>
      </c>
      <c r="V11" s="74">
        <v>4</v>
      </c>
      <c r="AD11" s="73">
        <v>99</v>
      </c>
      <c r="BC11" s="14">
        <f t="shared" si="0"/>
        <v>105</v>
      </c>
      <c r="BD11" s="28">
        <f>IF($O$4&gt;0,(LARGE(($N11,$V11,$AD11,$AL11,$AT11,$BB11),1)),"0")</f>
        <v>99</v>
      </c>
      <c r="BE11" s="28">
        <f t="shared" si="1"/>
        <v>6</v>
      </c>
      <c r="BF11" s="8">
        <v>3</v>
      </c>
      <c r="BK11" s="47">
        <f t="shared" si="2"/>
        <v>4</v>
      </c>
      <c r="BL11" s="47">
        <f t="shared" si="3"/>
        <v>70</v>
      </c>
      <c r="BM11" s="47">
        <f t="shared" si="4"/>
        <v>0</v>
      </c>
      <c r="BN11" s="47">
        <f t="shared" si="5"/>
        <v>0</v>
      </c>
      <c r="BO11" s="47">
        <f t="shared" si="6"/>
        <v>4</v>
      </c>
      <c r="BP11" s="47">
        <f t="shared" si="7"/>
        <v>0</v>
      </c>
      <c r="BQ11" s="47">
        <f t="shared" si="8"/>
        <v>68.5</v>
      </c>
      <c r="BR11" s="47">
        <f t="shared" si="9"/>
        <v>0</v>
      </c>
      <c r="BS11" s="47">
        <f t="shared" si="10"/>
        <v>71</v>
      </c>
      <c r="BT11" s="47">
        <f t="shared" si="11"/>
        <v>0</v>
      </c>
      <c r="BU11" s="47">
        <f t="shared" si="12"/>
        <v>0</v>
      </c>
      <c r="BV11" s="47">
        <f t="shared" si="13"/>
        <v>0</v>
      </c>
      <c r="BW11" s="47">
        <f t="shared" si="14"/>
        <v>0</v>
      </c>
      <c r="BX11" s="47">
        <f t="shared" si="15"/>
        <v>0</v>
      </c>
      <c r="BY11" s="47">
        <f t="shared" si="16"/>
        <v>0</v>
      </c>
      <c r="BZ11" s="47">
        <f t="shared" si="17"/>
        <v>0</v>
      </c>
      <c r="CA11" s="47">
        <f t="shared" si="18"/>
        <v>0</v>
      </c>
      <c r="CB11" s="47">
        <f t="shared" si="19"/>
        <v>0</v>
      </c>
      <c r="CC11" s="47">
        <f t="shared" si="20"/>
        <v>0</v>
      </c>
      <c r="CD11" s="47">
        <f t="shared" si="21"/>
        <v>0</v>
      </c>
      <c r="CE11" s="47">
        <f t="shared" si="22"/>
        <v>0</v>
      </c>
      <c r="CF11" s="47">
        <f t="shared" si="23"/>
        <v>0</v>
      </c>
      <c r="CG11" s="47">
        <f t="shared" si="24"/>
        <v>0</v>
      </c>
      <c r="CH11" s="47">
        <f t="shared" si="25"/>
        <v>0</v>
      </c>
      <c r="CI11" s="47">
        <f t="shared" si="26"/>
        <v>0</v>
      </c>
      <c r="CJ11" s="47">
        <f t="shared" si="27"/>
        <v>0</v>
      </c>
      <c r="CK11" s="47">
        <f t="shared" si="28"/>
        <v>0</v>
      </c>
      <c r="CL11" s="47">
        <f t="shared" si="29"/>
        <v>0</v>
      </c>
      <c r="CM11" s="47">
        <f t="shared" si="30"/>
        <v>0</v>
      </c>
      <c r="CN11" s="47">
        <f t="shared" si="31"/>
        <v>0</v>
      </c>
    </row>
    <row r="12" spans="1:92" ht="12.75">
      <c r="A12" s="8">
        <v>4</v>
      </c>
      <c r="B12" s="8" t="s">
        <v>164</v>
      </c>
      <c r="C12" s="8" t="s">
        <v>208</v>
      </c>
      <c r="D12" s="8" t="s">
        <v>165</v>
      </c>
      <c r="E12" s="8" t="s">
        <v>201</v>
      </c>
      <c r="F12" s="8" t="s">
        <v>151</v>
      </c>
      <c r="G12" s="98">
        <v>15</v>
      </c>
      <c r="H12" s="79">
        <v>60</v>
      </c>
      <c r="I12" s="79">
        <v>6</v>
      </c>
      <c r="M12" s="73">
        <v>7</v>
      </c>
      <c r="N12" s="73">
        <v>6</v>
      </c>
      <c r="O12" s="107">
        <v>0</v>
      </c>
      <c r="P12" s="82">
        <v>71.5</v>
      </c>
      <c r="Q12" s="82">
        <v>7.5</v>
      </c>
      <c r="R12" s="107">
        <v>0</v>
      </c>
      <c r="S12" s="82">
        <v>71.5</v>
      </c>
      <c r="T12" s="82">
        <v>7.5</v>
      </c>
      <c r="U12" s="74">
        <v>3</v>
      </c>
      <c r="V12" s="74">
        <v>3</v>
      </c>
      <c r="AD12" s="73">
        <v>99</v>
      </c>
      <c r="BC12" s="14">
        <f t="shared" si="0"/>
        <v>108</v>
      </c>
      <c r="BD12" s="28">
        <f>IF($O$4&gt;0,(LARGE(($N12,$V12,$AD12,$AL12,$AT12,$BB12),1)),"0")</f>
        <v>99</v>
      </c>
      <c r="BE12" s="28">
        <f t="shared" si="1"/>
        <v>9</v>
      </c>
      <c r="BF12" s="8">
        <v>4</v>
      </c>
      <c r="BK12" s="47">
        <f t="shared" si="2"/>
        <v>15</v>
      </c>
      <c r="BL12" s="47">
        <f t="shared" si="3"/>
        <v>60</v>
      </c>
      <c r="BM12" s="47">
        <f t="shared" si="4"/>
        <v>0</v>
      </c>
      <c r="BN12" s="47">
        <f t="shared" si="5"/>
        <v>0</v>
      </c>
      <c r="BO12" s="47">
        <f t="shared" si="6"/>
        <v>15</v>
      </c>
      <c r="BP12" s="47">
        <f t="shared" si="7"/>
        <v>0</v>
      </c>
      <c r="BQ12" s="47">
        <f t="shared" si="8"/>
        <v>71.5</v>
      </c>
      <c r="BR12" s="47">
        <f t="shared" si="9"/>
        <v>0</v>
      </c>
      <c r="BS12" s="47">
        <f t="shared" si="10"/>
        <v>71.5</v>
      </c>
      <c r="BT12" s="47">
        <f t="shared" si="11"/>
        <v>0</v>
      </c>
      <c r="BU12" s="47">
        <f t="shared" si="12"/>
        <v>0</v>
      </c>
      <c r="BV12" s="47">
        <f t="shared" si="13"/>
        <v>0</v>
      </c>
      <c r="BW12" s="47">
        <f t="shared" si="14"/>
        <v>0</v>
      </c>
      <c r="BX12" s="47">
        <f t="shared" si="15"/>
        <v>0</v>
      </c>
      <c r="BY12" s="47">
        <f t="shared" si="16"/>
        <v>0</v>
      </c>
      <c r="BZ12" s="47">
        <f t="shared" si="17"/>
        <v>0</v>
      </c>
      <c r="CA12" s="47">
        <f t="shared" si="18"/>
        <v>0</v>
      </c>
      <c r="CB12" s="47">
        <f t="shared" si="19"/>
        <v>0</v>
      </c>
      <c r="CC12" s="47">
        <f t="shared" si="20"/>
        <v>0</v>
      </c>
      <c r="CD12" s="47">
        <f t="shared" si="21"/>
        <v>0</v>
      </c>
      <c r="CE12" s="47">
        <f t="shared" si="22"/>
        <v>0</v>
      </c>
      <c r="CF12" s="47">
        <f t="shared" si="23"/>
        <v>0</v>
      </c>
      <c r="CG12" s="47">
        <f t="shared" si="24"/>
        <v>0</v>
      </c>
      <c r="CH12" s="47">
        <f t="shared" si="25"/>
        <v>0</v>
      </c>
      <c r="CI12" s="47">
        <f t="shared" si="26"/>
        <v>0</v>
      </c>
      <c r="CJ12" s="47">
        <f t="shared" si="27"/>
        <v>0</v>
      </c>
      <c r="CK12" s="47">
        <f t="shared" si="28"/>
        <v>0</v>
      </c>
      <c r="CL12" s="47">
        <f t="shared" si="29"/>
        <v>0</v>
      </c>
      <c r="CM12" s="47">
        <f t="shared" si="30"/>
        <v>0</v>
      </c>
      <c r="CN12" s="47">
        <f t="shared" si="31"/>
        <v>0</v>
      </c>
    </row>
    <row r="13" spans="1:92" ht="12.75">
      <c r="A13" s="8">
        <v>5</v>
      </c>
      <c r="B13" s="8" t="s">
        <v>162</v>
      </c>
      <c r="C13" s="8" t="s">
        <v>207</v>
      </c>
      <c r="D13" s="8" t="s">
        <v>163</v>
      </c>
      <c r="E13" s="8" t="s">
        <v>206</v>
      </c>
      <c r="F13" s="8" t="s">
        <v>146</v>
      </c>
      <c r="G13" s="98">
        <v>4</v>
      </c>
      <c r="H13" s="79">
        <v>65</v>
      </c>
      <c r="I13" s="79">
        <v>6.5</v>
      </c>
      <c r="M13" s="73">
        <v>6</v>
      </c>
      <c r="N13" s="73">
        <v>5</v>
      </c>
      <c r="O13" s="107">
        <v>0</v>
      </c>
      <c r="P13" s="82">
        <v>68.5</v>
      </c>
      <c r="Q13" s="82">
        <v>6.5</v>
      </c>
      <c r="R13" s="107">
        <v>0</v>
      </c>
      <c r="S13" s="82">
        <v>68.5</v>
      </c>
      <c r="T13" s="82">
        <v>6.5</v>
      </c>
      <c r="U13" s="74">
        <v>5</v>
      </c>
      <c r="V13" s="74">
        <v>5</v>
      </c>
      <c r="AD13" s="73">
        <v>99</v>
      </c>
      <c r="BC13" s="14">
        <f t="shared" si="0"/>
        <v>109</v>
      </c>
      <c r="BD13" s="28">
        <f>IF($O$4&gt;0,(LARGE(($N13,$V13,$AD13,$AL13,$AT13,$BB13),1)),"0")</f>
        <v>99</v>
      </c>
      <c r="BE13" s="28">
        <f t="shared" si="1"/>
        <v>10</v>
      </c>
      <c r="BG13" s="8">
        <v>1</v>
      </c>
      <c r="BK13" s="47">
        <f t="shared" si="2"/>
        <v>4</v>
      </c>
      <c r="BL13" s="47">
        <f t="shared" si="3"/>
        <v>65</v>
      </c>
      <c r="BM13" s="47">
        <f t="shared" si="4"/>
        <v>0</v>
      </c>
      <c r="BN13" s="47">
        <f t="shared" si="5"/>
        <v>0</v>
      </c>
      <c r="BO13" s="47">
        <f t="shared" si="6"/>
        <v>4</v>
      </c>
      <c r="BP13" s="47">
        <f t="shared" si="7"/>
        <v>0</v>
      </c>
      <c r="BQ13" s="47">
        <f t="shared" si="8"/>
        <v>68.5</v>
      </c>
      <c r="BR13" s="47">
        <f t="shared" si="9"/>
        <v>0</v>
      </c>
      <c r="BS13" s="47">
        <f t="shared" si="10"/>
        <v>68.5</v>
      </c>
      <c r="BT13" s="47">
        <f t="shared" si="11"/>
        <v>0</v>
      </c>
      <c r="BU13" s="47">
        <f t="shared" si="12"/>
        <v>0</v>
      </c>
      <c r="BV13" s="47">
        <f t="shared" si="13"/>
        <v>0</v>
      </c>
      <c r="BW13" s="47">
        <f t="shared" si="14"/>
        <v>0</v>
      </c>
      <c r="BX13" s="47">
        <f t="shared" si="15"/>
        <v>0</v>
      </c>
      <c r="BY13" s="47">
        <f t="shared" si="16"/>
        <v>0</v>
      </c>
      <c r="BZ13" s="47">
        <f t="shared" si="17"/>
        <v>0</v>
      </c>
      <c r="CA13" s="47">
        <f t="shared" si="18"/>
        <v>0</v>
      </c>
      <c r="CB13" s="47">
        <f t="shared" si="19"/>
        <v>0</v>
      </c>
      <c r="CC13" s="47">
        <f t="shared" si="20"/>
        <v>0</v>
      </c>
      <c r="CD13" s="47">
        <f t="shared" si="21"/>
        <v>0</v>
      </c>
      <c r="CE13" s="47">
        <f t="shared" si="22"/>
        <v>0</v>
      </c>
      <c r="CF13" s="47">
        <f t="shared" si="23"/>
        <v>0</v>
      </c>
      <c r="CG13" s="47">
        <f t="shared" si="24"/>
        <v>0</v>
      </c>
      <c r="CH13" s="47">
        <f t="shared" si="25"/>
        <v>0</v>
      </c>
      <c r="CI13" s="47">
        <f t="shared" si="26"/>
        <v>0</v>
      </c>
      <c r="CJ13" s="47">
        <f t="shared" si="27"/>
        <v>0</v>
      </c>
      <c r="CK13" s="47">
        <f t="shared" si="28"/>
        <v>0</v>
      </c>
      <c r="CL13" s="47">
        <f t="shared" si="29"/>
        <v>0</v>
      </c>
      <c r="CM13" s="47">
        <f t="shared" si="30"/>
        <v>0</v>
      </c>
      <c r="CN13" s="47">
        <f t="shared" si="31"/>
        <v>0</v>
      </c>
    </row>
    <row r="14" spans="1:92" ht="12.75">
      <c r="A14" s="8">
        <v>6</v>
      </c>
      <c r="B14" s="8" t="s">
        <v>166</v>
      </c>
      <c r="C14" s="8" t="s">
        <v>209</v>
      </c>
      <c r="D14" s="8" t="s">
        <v>167</v>
      </c>
      <c r="E14" s="8" t="s">
        <v>201</v>
      </c>
      <c r="F14" s="8" t="s">
        <v>168</v>
      </c>
      <c r="G14" s="98" t="s">
        <v>169</v>
      </c>
      <c r="N14" s="73">
        <v>90</v>
      </c>
      <c r="O14" s="107">
        <v>0</v>
      </c>
      <c r="P14" s="82">
        <v>74</v>
      </c>
      <c r="Q14" s="82">
        <v>7</v>
      </c>
      <c r="R14" s="107">
        <v>0</v>
      </c>
      <c r="S14" s="82">
        <v>67.5</v>
      </c>
      <c r="T14" s="82">
        <v>6.5</v>
      </c>
      <c r="U14" s="74">
        <v>6</v>
      </c>
      <c r="V14" s="74">
        <v>6</v>
      </c>
      <c r="AD14" s="73">
        <v>99</v>
      </c>
      <c r="BC14" s="14">
        <f t="shared" si="0"/>
        <v>195</v>
      </c>
      <c r="BD14" s="28">
        <f>IF($O$4&gt;0,(LARGE(($N14,$V14,$AD14,$AL14,$AT14,$BB14),1)),"0")</f>
        <v>99</v>
      </c>
      <c r="BE14" s="28">
        <f t="shared" si="1"/>
        <v>96</v>
      </c>
      <c r="BG14" s="8">
        <v>2</v>
      </c>
      <c r="BK14" s="47">
        <f t="shared" si="2"/>
        <v>199</v>
      </c>
      <c r="BL14" s="47">
        <f t="shared" si="3"/>
        <v>0</v>
      </c>
      <c r="BM14" s="47">
        <f t="shared" si="4"/>
        <v>0</v>
      </c>
      <c r="BN14" s="47">
        <f t="shared" si="5"/>
        <v>0</v>
      </c>
      <c r="BO14" s="47">
        <f t="shared" si="6"/>
        <v>199</v>
      </c>
      <c r="BP14" s="47">
        <f t="shared" si="7"/>
        <v>0</v>
      </c>
      <c r="BQ14" s="47">
        <f t="shared" si="8"/>
        <v>74</v>
      </c>
      <c r="BR14" s="47">
        <f t="shared" si="9"/>
        <v>0</v>
      </c>
      <c r="BS14" s="47">
        <f t="shared" si="10"/>
        <v>67.5</v>
      </c>
      <c r="BT14" s="47">
        <f t="shared" si="11"/>
        <v>0</v>
      </c>
      <c r="BU14" s="47">
        <f t="shared" si="12"/>
        <v>0</v>
      </c>
      <c r="BV14" s="47">
        <f t="shared" si="13"/>
        <v>0</v>
      </c>
      <c r="BW14" s="47">
        <f t="shared" si="14"/>
        <v>0</v>
      </c>
      <c r="BX14" s="47">
        <f t="shared" si="15"/>
        <v>0</v>
      </c>
      <c r="BY14" s="47">
        <f t="shared" si="16"/>
        <v>0</v>
      </c>
      <c r="BZ14" s="47">
        <f t="shared" si="17"/>
        <v>0</v>
      </c>
      <c r="CA14" s="47">
        <f t="shared" si="18"/>
        <v>0</v>
      </c>
      <c r="CB14" s="47">
        <f t="shared" si="19"/>
        <v>0</v>
      </c>
      <c r="CC14" s="47">
        <f t="shared" si="20"/>
        <v>0</v>
      </c>
      <c r="CD14" s="47">
        <f t="shared" si="21"/>
        <v>0</v>
      </c>
      <c r="CE14" s="47">
        <f t="shared" si="22"/>
        <v>0</v>
      </c>
      <c r="CF14" s="47">
        <f t="shared" si="23"/>
        <v>0</v>
      </c>
      <c r="CG14" s="47">
        <f t="shared" si="24"/>
        <v>0</v>
      </c>
      <c r="CH14" s="47">
        <f t="shared" si="25"/>
        <v>0</v>
      </c>
      <c r="CI14" s="47">
        <f t="shared" si="26"/>
        <v>0</v>
      </c>
      <c r="CJ14" s="47">
        <f t="shared" si="27"/>
        <v>0</v>
      </c>
      <c r="CK14" s="47">
        <f t="shared" si="28"/>
        <v>0</v>
      </c>
      <c r="CL14" s="47">
        <f t="shared" si="29"/>
        <v>0</v>
      </c>
      <c r="CM14" s="47">
        <f t="shared" si="30"/>
        <v>0</v>
      </c>
      <c r="CN14" s="47">
        <f t="shared" si="31"/>
        <v>0</v>
      </c>
    </row>
    <row r="15" spans="1:92" ht="12.75">
      <c r="A15" s="8">
        <v>7</v>
      </c>
      <c r="B15" s="8" t="s">
        <v>159</v>
      </c>
      <c r="C15" s="8" t="s">
        <v>205</v>
      </c>
      <c r="D15" s="8" t="s">
        <v>160</v>
      </c>
      <c r="E15" s="8" t="s">
        <v>206</v>
      </c>
      <c r="F15" s="8" t="s">
        <v>161</v>
      </c>
      <c r="G15" s="98">
        <v>4</v>
      </c>
      <c r="H15" s="79">
        <v>65.5</v>
      </c>
      <c r="I15" s="79">
        <v>6.5</v>
      </c>
      <c r="M15" s="73">
        <v>5</v>
      </c>
      <c r="N15" s="73">
        <v>4</v>
      </c>
      <c r="U15" s="74">
        <v>99</v>
      </c>
      <c r="V15" s="74">
        <v>99</v>
      </c>
      <c r="AD15" s="73">
        <v>99</v>
      </c>
      <c r="BC15" s="14">
        <f t="shared" si="0"/>
        <v>202</v>
      </c>
      <c r="BD15" s="28">
        <f>IF($O$4&gt;0,(LARGE(($N15,$V15,$AD15,$AL15,$AT15,$BB15),1)),"0")</f>
        <v>99</v>
      </c>
      <c r="BE15" s="28">
        <f t="shared" si="1"/>
        <v>103</v>
      </c>
      <c r="BK15" s="47">
        <f t="shared" si="2"/>
        <v>4</v>
      </c>
      <c r="BL15" s="47">
        <f t="shared" si="3"/>
        <v>65.5</v>
      </c>
      <c r="BM15" s="47">
        <f t="shared" si="4"/>
        <v>0</v>
      </c>
      <c r="BN15" s="47">
        <f t="shared" si="5"/>
        <v>0</v>
      </c>
      <c r="BO15" s="47">
        <f t="shared" si="6"/>
        <v>4</v>
      </c>
      <c r="BP15" s="47">
        <f t="shared" si="7"/>
        <v>0</v>
      </c>
      <c r="BQ15" s="47">
        <f t="shared" si="8"/>
        <v>0</v>
      </c>
      <c r="BR15" s="47">
        <f t="shared" si="9"/>
        <v>0</v>
      </c>
      <c r="BS15" s="47">
        <f t="shared" si="10"/>
        <v>0</v>
      </c>
      <c r="BT15" s="47">
        <f t="shared" si="11"/>
        <v>0</v>
      </c>
      <c r="BU15" s="47">
        <f t="shared" si="12"/>
        <v>0</v>
      </c>
      <c r="BV15" s="47">
        <f t="shared" si="13"/>
        <v>0</v>
      </c>
      <c r="BW15" s="47">
        <f t="shared" si="14"/>
        <v>0</v>
      </c>
      <c r="BX15" s="47">
        <f t="shared" si="15"/>
        <v>0</v>
      </c>
      <c r="BY15" s="47">
        <f t="shared" si="16"/>
        <v>0</v>
      </c>
      <c r="BZ15" s="47">
        <f t="shared" si="17"/>
        <v>0</v>
      </c>
      <c r="CA15" s="47">
        <f t="shared" si="18"/>
        <v>0</v>
      </c>
      <c r="CB15" s="47">
        <f t="shared" si="19"/>
        <v>0</v>
      </c>
      <c r="CC15" s="47">
        <f t="shared" si="20"/>
        <v>0</v>
      </c>
      <c r="CD15" s="47">
        <f t="shared" si="21"/>
        <v>0</v>
      </c>
      <c r="CE15" s="47">
        <f t="shared" si="22"/>
        <v>0</v>
      </c>
      <c r="CF15" s="47">
        <f t="shared" si="23"/>
        <v>0</v>
      </c>
      <c r="CG15" s="47">
        <f t="shared" si="24"/>
        <v>0</v>
      </c>
      <c r="CH15" s="47">
        <f t="shared" si="25"/>
        <v>0</v>
      </c>
      <c r="CI15" s="47">
        <f t="shared" si="26"/>
        <v>0</v>
      </c>
      <c r="CJ15" s="47">
        <f t="shared" si="27"/>
        <v>0</v>
      </c>
      <c r="CK15" s="47">
        <f t="shared" si="28"/>
        <v>0</v>
      </c>
      <c r="CL15" s="47">
        <f t="shared" si="29"/>
        <v>0</v>
      </c>
      <c r="CM15" s="47">
        <f t="shared" si="30"/>
        <v>0</v>
      </c>
      <c r="CN15" s="47">
        <f t="shared" si="31"/>
        <v>0</v>
      </c>
    </row>
    <row r="16" spans="1:92" ht="12.75">
      <c r="A16" s="8">
        <v>8</v>
      </c>
      <c r="B16" s="8" t="s">
        <v>222</v>
      </c>
      <c r="C16" s="8" t="s">
        <v>235</v>
      </c>
      <c r="D16" s="8" t="s">
        <v>223</v>
      </c>
      <c r="E16" s="8" t="s">
        <v>201</v>
      </c>
      <c r="F16" s="8" t="s">
        <v>224</v>
      </c>
      <c r="M16" s="73">
        <v>99</v>
      </c>
      <c r="N16" s="73">
        <v>99</v>
      </c>
      <c r="O16" s="107">
        <v>0</v>
      </c>
      <c r="P16" s="82">
        <v>69</v>
      </c>
      <c r="Q16" s="82">
        <v>7</v>
      </c>
      <c r="R16" s="107">
        <v>0</v>
      </c>
      <c r="S16" s="82">
        <v>64</v>
      </c>
      <c r="T16" s="82">
        <v>6</v>
      </c>
      <c r="U16" s="74">
        <v>8</v>
      </c>
      <c r="V16" s="74">
        <v>7</v>
      </c>
      <c r="AD16" s="73">
        <v>99</v>
      </c>
      <c r="BC16" s="14">
        <f t="shared" si="0"/>
        <v>205</v>
      </c>
      <c r="BD16" s="28">
        <f>IF($O$4&gt;0,(LARGE(($N16,$V16,$AD16,$AL16,$AT16,$BB16),1)),"0")</f>
        <v>99</v>
      </c>
      <c r="BE16" s="28">
        <f t="shared" si="1"/>
        <v>106</v>
      </c>
      <c r="BK16" s="47">
        <f t="shared" si="2"/>
        <v>0</v>
      </c>
      <c r="BL16" s="47">
        <f t="shared" si="3"/>
        <v>0</v>
      </c>
      <c r="BM16" s="47">
        <f t="shared" si="4"/>
        <v>0</v>
      </c>
      <c r="BN16" s="47">
        <f t="shared" si="5"/>
        <v>0</v>
      </c>
      <c r="BO16" s="47">
        <f t="shared" si="6"/>
        <v>0</v>
      </c>
      <c r="BP16" s="47">
        <f t="shared" si="7"/>
        <v>0</v>
      </c>
      <c r="BQ16" s="47">
        <f t="shared" si="8"/>
        <v>69</v>
      </c>
      <c r="BR16" s="47">
        <f t="shared" si="9"/>
        <v>0</v>
      </c>
      <c r="BS16" s="47">
        <f t="shared" si="10"/>
        <v>64</v>
      </c>
      <c r="BT16" s="47">
        <f t="shared" si="11"/>
        <v>0</v>
      </c>
      <c r="BU16" s="47">
        <f t="shared" si="12"/>
        <v>0</v>
      </c>
      <c r="BV16" s="47">
        <f t="shared" si="13"/>
        <v>0</v>
      </c>
      <c r="BW16" s="47">
        <f t="shared" si="14"/>
        <v>0</v>
      </c>
      <c r="BX16" s="47">
        <f t="shared" si="15"/>
        <v>0</v>
      </c>
      <c r="BY16" s="47">
        <f t="shared" si="16"/>
        <v>0</v>
      </c>
      <c r="BZ16" s="47">
        <f t="shared" si="17"/>
        <v>0</v>
      </c>
      <c r="CA16" s="47">
        <f t="shared" si="18"/>
        <v>0</v>
      </c>
      <c r="CB16" s="47">
        <f t="shared" si="19"/>
        <v>0</v>
      </c>
      <c r="CC16" s="47">
        <f t="shared" si="20"/>
        <v>0</v>
      </c>
      <c r="CD16" s="47">
        <f t="shared" si="21"/>
        <v>0</v>
      </c>
      <c r="CE16" s="47">
        <f t="shared" si="22"/>
        <v>0</v>
      </c>
      <c r="CF16" s="47">
        <f t="shared" si="23"/>
        <v>0</v>
      </c>
      <c r="CG16" s="47">
        <f t="shared" si="24"/>
        <v>0</v>
      </c>
      <c r="CH16" s="47">
        <f t="shared" si="25"/>
        <v>0</v>
      </c>
      <c r="CI16" s="47">
        <f t="shared" si="26"/>
        <v>0</v>
      </c>
      <c r="CJ16" s="47">
        <f t="shared" si="27"/>
        <v>0</v>
      </c>
      <c r="CK16" s="47">
        <f t="shared" si="28"/>
        <v>0</v>
      </c>
      <c r="CL16" s="47">
        <f t="shared" si="29"/>
        <v>0</v>
      </c>
      <c r="CM16" s="47">
        <f t="shared" si="30"/>
        <v>0</v>
      </c>
      <c r="CN16" s="47">
        <f t="shared" si="31"/>
        <v>0</v>
      </c>
    </row>
    <row r="17" spans="1:92" ht="12.75">
      <c r="A17" s="8">
        <v>9</v>
      </c>
      <c r="B17" s="8" t="s">
        <v>225</v>
      </c>
      <c r="C17" s="8" t="s">
        <v>236</v>
      </c>
      <c r="D17" s="8" t="s">
        <v>226</v>
      </c>
      <c r="E17" s="8" t="s">
        <v>206</v>
      </c>
      <c r="F17" s="8" t="s">
        <v>146</v>
      </c>
      <c r="M17" s="73">
        <v>99</v>
      </c>
      <c r="N17" s="73">
        <v>99</v>
      </c>
      <c r="O17" s="107">
        <v>0</v>
      </c>
      <c r="P17" s="82">
        <v>64</v>
      </c>
      <c r="Q17" s="82">
        <v>6</v>
      </c>
      <c r="R17" s="107">
        <v>8</v>
      </c>
      <c r="S17" s="82">
        <v>64</v>
      </c>
      <c r="T17" s="82">
        <v>6</v>
      </c>
      <c r="U17" s="74">
        <v>9</v>
      </c>
      <c r="V17" s="74">
        <v>8</v>
      </c>
      <c r="AD17" s="73">
        <v>99</v>
      </c>
      <c r="BC17" s="14">
        <f t="shared" si="0"/>
        <v>206</v>
      </c>
      <c r="BD17" s="28">
        <f>IF($O$4&gt;0,(LARGE(($N17,$V17,$AD17,$AL17,$AT17,$BB17),1)),"0")</f>
        <v>99</v>
      </c>
      <c r="BE17" s="28">
        <f t="shared" si="1"/>
        <v>107</v>
      </c>
      <c r="BK17" s="47">
        <f t="shared" si="2"/>
        <v>0</v>
      </c>
      <c r="BL17" s="47">
        <f t="shared" si="3"/>
        <v>0</v>
      </c>
      <c r="BM17" s="47">
        <f t="shared" si="4"/>
        <v>0</v>
      </c>
      <c r="BN17" s="47">
        <f t="shared" si="5"/>
        <v>0</v>
      </c>
      <c r="BO17" s="47">
        <f t="shared" si="6"/>
        <v>0</v>
      </c>
      <c r="BP17" s="47">
        <f t="shared" si="7"/>
        <v>0</v>
      </c>
      <c r="BQ17" s="47">
        <f t="shared" si="8"/>
        <v>64</v>
      </c>
      <c r="BR17" s="47">
        <f t="shared" si="9"/>
        <v>8</v>
      </c>
      <c r="BS17" s="47">
        <f t="shared" si="10"/>
        <v>64</v>
      </c>
      <c r="BT17" s="47">
        <f t="shared" si="11"/>
        <v>8</v>
      </c>
      <c r="BU17" s="47">
        <f t="shared" si="12"/>
        <v>0</v>
      </c>
      <c r="BV17" s="47">
        <f t="shared" si="13"/>
        <v>0</v>
      </c>
      <c r="BW17" s="47">
        <f t="shared" si="14"/>
        <v>0</v>
      </c>
      <c r="BX17" s="47">
        <f t="shared" si="15"/>
        <v>0</v>
      </c>
      <c r="BY17" s="47">
        <f t="shared" si="16"/>
        <v>0</v>
      </c>
      <c r="BZ17" s="47">
        <f t="shared" si="17"/>
        <v>0</v>
      </c>
      <c r="CA17" s="47">
        <f t="shared" si="18"/>
        <v>0</v>
      </c>
      <c r="CB17" s="47">
        <f t="shared" si="19"/>
        <v>0</v>
      </c>
      <c r="CC17" s="47">
        <f t="shared" si="20"/>
        <v>0</v>
      </c>
      <c r="CD17" s="47">
        <f t="shared" si="21"/>
        <v>0</v>
      </c>
      <c r="CE17" s="47">
        <f t="shared" si="22"/>
        <v>0</v>
      </c>
      <c r="CF17" s="47">
        <f t="shared" si="23"/>
        <v>0</v>
      </c>
      <c r="CG17" s="47">
        <f t="shared" si="24"/>
        <v>0</v>
      </c>
      <c r="CH17" s="47">
        <f t="shared" si="25"/>
        <v>0</v>
      </c>
      <c r="CI17" s="47">
        <f t="shared" si="26"/>
        <v>0</v>
      </c>
      <c r="CJ17" s="47">
        <f t="shared" si="27"/>
        <v>0</v>
      </c>
      <c r="CK17" s="47">
        <f t="shared" si="28"/>
        <v>0</v>
      </c>
      <c r="CL17" s="47">
        <f t="shared" si="29"/>
        <v>0</v>
      </c>
      <c r="CM17" s="47">
        <f t="shared" si="30"/>
        <v>0</v>
      </c>
      <c r="CN17" s="47">
        <f t="shared" si="31"/>
        <v>0</v>
      </c>
    </row>
    <row r="18" spans="1:92" ht="12.75">
      <c r="A18" s="8">
        <v>10</v>
      </c>
      <c r="B18" s="8" t="s">
        <v>227</v>
      </c>
      <c r="C18" s="8" t="s">
        <v>237</v>
      </c>
      <c r="D18" s="8" t="s">
        <v>228</v>
      </c>
      <c r="E18" s="8" t="s">
        <v>201</v>
      </c>
      <c r="F18" s="8" t="s">
        <v>229</v>
      </c>
      <c r="M18" s="73">
        <v>99</v>
      </c>
      <c r="N18" s="73">
        <v>99</v>
      </c>
      <c r="O18" s="107" t="s">
        <v>147</v>
      </c>
      <c r="V18" s="74">
        <v>90</v>
      </c>
      <c r="AD18" s="73">
        <v>99</v>
      </c>
      <c r="BC18" s="14">
        <f t="shared" si="0"/>
        <v>288</v>
      </c>
      <c r="BD18" s="28">
        <f>IF($O$4&gt;0,(LARGE(($N18,$V18,$AD18,$AL18,$AT18,$BB18),1)),"0")</f>
        <v>99</v>
      </c>
      <c r="BE18" s="28">
        <f t="shared" si="1"/>
        <v>189</v>
      </c>
      <c r="BK18" s="47">
        <f t="shared" si="2"/>
        <v>0</v>
      </c>
      <c r="BL18" s="47">
        <f t="shared" si="3"/>
        <v>0</v>
      </c>
      <c r="BM18" s="47">
        <f t="shared" si="4"/>
        <v>0</v>
      </c>
      <c r="BN18" s="47">
        <f t="shared" si="5"/>
        <v>0</v>
      </c>
      <c r="BO18" s="47">
        <f t="shared" si="6"/>
        <v>0</v>
      </c>
      <c r="BP18" s="47">
        <f t="shared" si="7"/>
        <v>199</v>
      </c>
      <c r="BQ18" s="47">
        <f t="shared" si="8"/>
        <v>0</v>
      </c>
      <c r="BR18" s="47">
        <f t="shared" si="9"/>
        <v>0</v>
      </c>
      <c r="BS18" s="47">
        <f t="shared" si="10"/>
        <v>0</v>
      </c>
      <c r="BT18" s="47">
        <f t="shared" si="11"/>
        <v>199</v>
      </c>
      <c r="BU18" s="47">
        <f t="shared" si="12"/>
        <v>0</v>
      </c>
      <c r="BV18" s="47">
        <f t="shared" si="13"/>
        <v>0</v>
      </c>
      <c r="BW18" s="47">
        <f t="shared" si="14"/>
        <v>0</v>
      </c>
      <c r="BX18" s="47">
        <f t="shared" si="15"/>
        <v>0</v>
      </c>
      <c r="BY18" s="47">
        <f t="shared" si="16"/>
        <v>0</v>
      </c>
      <c r="BZ18" s="47">
        <f t="shared" si="17"/>
        <v>0</v>
      </c>
      <c r="CA18" s="47">
        <f t="shared" si="18"/>
        <v>0</v>
      </c>
      <c r="CB18" s="47">
        <f t="shared" si="19"/>
        <v>0</v>
      </c>
      <c r="CC18" s="47">
        <f t="shared" si="20"/>
        <v>0</v>
      </c>
      <c r="CD18" s="47">
        <f t="shared" si="21"/>
        <v>0</v>
      </c>
      <c r="CE18" s="47">
        <f t="shared" si="22"/>
        <v>0</v>
      </c>
      <c r="CF18" s="47">
        <f t="shared" si="23"/>
        <v>0</v>
      </c>
      <c r="CG18" s="47">
        <f t="shared" si="24"/>
        <v>0</v>
      </c>
      <c r="CH18" s="47">
        <f t="shared" si="25"/>
        <v>0</v>
      </c>
      <c r="CI18" s="47">
        <f t="shared" si="26"/>
        <v>0</v>
      </c>
      <c r="CJ18" s="47">
        <f t="shared" si="27"/>
        <v>0</v>
      </c>
      <c r="CK18" s="47">
        <f t="shared" si="28"/>
        <v>0</v>
      </c>
      <c r="CL18" s="47">
        <f t="shared" si="29"/>
        <v>0</v>
      </c>
      <c r="CM18" s="47">
        <f t="shared" si="30"/>
        <v>0</v>
      </c>
      <c r="CN18" s="47">
        <f t="shared" si="31"/>
        <v>0</v>
      </c>
    </row>
    <row r="19" spans="1:92" ht="12.75">
      <c r="A19" s="8">
        <v>10</v>
      </c>
      <c r="B19" s="8" t="s">
        <v>191</v>
      </c>
      <c r="C19" s="8" t="s">
        <v>218</v>
      </c>
      <c r="D19" s="8" t="s">
        <v>192</v>
      </c>
      <c r="E19" s="8" t="s">
        <v>206</v>
      </c>
      <c r="F19" s="8" t="s">
        <v>154</v>
      </c>
      <c r="M19" s="73">
        <v>99</v>
      </c>
      <c r="N19" s="73">
        <v>99</v>
      </c>
      <c r="O19" s="107" t="s">
        <v>147</v>
      </c>
      <c r="V19" s="74">
        <v>90</v>
      </c>
      <c r="AD19" s="73">
        <v>99</v>
      </c>
      <c r="BC19" s="14">
        <f t="shared" si="0"/>
        <v>288</v>
      </c>
      <c r="BD19" s="28">
        <f>IF($O$4&gt;0,(LARGE(($N19,$V19,$AD19,$AL19,$AT19,$BB19),1)),"0")</f>
        <v>99</v>
      </c>
      <c r="BE19" s="28">
        <f t="shared" si="1"/>
        <v>189</v>
      </c>
      <c r="BK19" s="47">
        <f t="shared" si="2"/>
        <v>0</v>
      </c>
      <c r="BL19" s="47">
        <f t="shared" si="3"/>
        <v>0</v>
      </c>
      <c r="BM19" s="47">
        <f t="shared" si="4"/>
        <v>0</v>
      </c>
      <c r="BN19" s="47">
        <f t="shared" si="5"/>
        <v>0</v>
      </c>
      <c r="BO19" s="47">
        <f t="shared" si="6"/>
        <v>0</v>
      </c>
      <c r="BP19" s="47">
        <f t="shared" si="7"/>
        <v>199</v>
      </c>
      <c r="BQ19" s="47">
        <f t="shared" si="8"/>
        <v>0</v>
      </c>
      <c r="BR19" s="47">
        <f t="shared" si="9"/>
        <v>0</v>
      </c>
      <c r="BS19" s="47">
        <f t="shared" si="10"/>
        <v>0</v>
      </c>
      <c r="BT19" s="47">
        <f t="shared" si="11"/>
        <v>199</v>
      </c>
      <c r="BU19" s="47">
        <f t="shared" si="12"/>
        <v>0</v>
      </c>
      <c r="BV19" s="47">
        <f t="shared" si="13"/>
        <v>0</v>
      </c>
      <c r="BW19" s="47">
        <f t="shared" si="14"/>
        <v>0</v>
      </c>
      <c r="BX19" s="47">
        <f t="shared" si="15"/>
        <v>0</v>
      </c>
      <c r="BY19" s="47">
        <f t="shared" si="16"/>
        <v>0</v>
      </c>
      <c r="BZ19" s="47">
        <f t="shared" si="17"/>
        <v>0</v>
      </c>
      <c r="CA19" s="47">
        <f t="shared" si="18"/>
        <v>0</v>
      </c>
      <c r="CB19" s="47">
        <f t="shared" si="19"/>
        <v>0</v>
      </c>
      <c r="CC19" s="47">
        <f t="shared" si="20"/>
        <v>0</v>
      </c>
      <c r="CD19" s="47">
        <f t="shared" si="21"/>
        <v>0</v>
      </c>
      <c r="CE19" s="47">
        <f t="shared" si="22"/>
        <v>0</v>
      </c>
      <c r="CF19" s="47">
        <f t="shared" si="23"/>
        <v>0</v>
      </c>
      <c r="CG19" s="47">
        <f t="shared" si="24"/>
        <v>0</v>
      </c>
      <c r="CH19" s="47">
        <f t="shared" si="25"/>
        <v>0</v>
      </c>
      <c r="CI19" s="47">
        <f t="shared" si="26"/>
        <v>0</v>
      </c>
      <c r="CJ19" s="47">
        <f t="shared" si="27"/>
        <v>0</v>
      </c>
      <c r="CK19" s="47">
        <f t="shared" si="28"/>
        <v>0</v>
      </c>
      <c r="CL19" s="47">
        <f t="shared" si="29"/>
        <v>0</v>
      </c>
      <c r="CM19" s="47">
        <f t="shared" si="30"/>
        <v>0</v>
      </c>
      <c r="CN19" s="47">
        <f t="shared" si="31"/>
        <v>0</v>
      </c>
    </row>
    <row r="20" spans="1:92" ht="12.75">
      <c r="A20" s="8">
        <v>12</v>
      </c>
      <c r="B20" s="8" t="s">
        <v>148</v>
      </c>
      <c r="C20" s="8" t="s">
        <v>149</v>
      </c>
      <c r="D20" s="8" t="s">
        <v>150</v>
      </c>
      <c r="E20" s="8" t="s">
        <v>201</v>
      </c>
      <c r="F20" s="8" t="s">
        <v>151</v>
      </c>
      <c r="G20" s="98">
        <v>0</v>
      </c>
      <c r="H20" s="79">
        <v>76</v>
      </c>
      <c r="I20" s="79">
        <v>8</v>
      </c>
      <c r="M20" s="73">
        <v>99</v>
      </c>
      <c r="N20" s="73">
        <v>99</v>
      </c>
      <c r="O20" s="107">
        <v>0</v>
      </c>
      <c r="P20" s="82">
        <v>66.5</v>
      </c>
      <c r="Q20" s="82">
        <v>6.5</v>
      </c>
      <c r="R20" s="107">
        <v>0</v>
      </c>
      <c r="S20" s="82">
        <v>66.5</v>
      </c>
      <c r="T20" s="82">
        <v>6.5</v>
      </c>
      <c r="U20" s="74">
        <v>7</v>
      </c>
      <c r="V20" s="74">
        <v>99</v>
      </c>
      <c r="AD20" s="73">
        <v>99</v>
      </c>
      <c r="BC20" s="14">
        <f t="shared" si="0"/>
        <v>297</v>
      </c>
      <c r="BD20" s="28">
        <f>IF($O$4&gt;0,(LARGE(($N20,$V20,$AD20,$AL20,$AT20,$BB20),1)),"0")</f>
        <v>99</v>
      </c>
      <c r="BE20" s="28">
        <f t="shared" si="1"/>
        <v>198</v>
      </c>
      <c r="BK20" s="47">
        <f t="shared" si="2"/>
        <v>0</v>
      </c>
      <c r="BL20" s="47">
        <f t="shared" si="3"/>
        <v>76</v>
      </c>
      <c r="BM20" s="47">
        <f t="shared" si="4"/>
        <v>0</v>
      </c>
      <c r="BN20" s="47">
        <f t="shared" si="5"/>
        <v>0</v>
      </c>
      <c r="BO20" s="47">
        <f t="shared" si="6"/>
        <v>0</v>
      </c>
      <c r="BP20" s="47">
        <f t="shared" si="7"/>
        <v>0</v>
      </c>
      <c r="BQ20" s="47">
        <f t="shared" si="8"/>
        <v>66.5</v>
      </c>
      <c r="BR20" s="47">
        <f t="shared" si="9"/>
        <v>0</v>
      </c>
      <c r="BS20" s="47">
        <f t="shared" si="10"/>
        <v>66.5</v>
      </c>
      <c r="BT20" s="47">
        <f t="shared" si="11"/>
        <v>0</v>
      </c>
      <c r="BU20" s="47">
        <f t="shared" si="12"/>
        <v>0</v>
      </c>
      <c r="BV20" s="47">
        <f t="shared" si="13"/>
        <v>0</v>
      </c>
      <c r="BW20" s="47">
        <f t="shared" si="14"/>
        <v>0</v>
      </c>
      <c r="BX20" s="47">
        <f t="shared" si="15"/>
        <v>0</v>
      </c>
      <c r="BY20" s="47">
        <f t="shared" si="16"/>
        <v>0</v>
      </c>
      <c r="BZ20" s="47">
        <f t="shared" si="17"/>
        <v>0</v>
      </c>
      <c r="CA20" s="47">
        <f t="shared" si="18"/>
        <v>0</v>
      </c>
      <c r="CB20" s="47">
        <f t="shared" si="19"/>
        <v>0</v>
      </c>
      <c r="CC20" s="47">
        <f t="shared" si="20"/>
        <v>0</v>
      </c>
      <c r="CD20" s="47">
        <f t="shared" si="21"/>
        <v>0</v>
      </c>
      <c r="CE20" s="47">
        <f t="shared" si="22"/>
        <v>0</v>
      </c>
      <c r="CF20" s="47">
        <f t="shared" si="23"/>
        <v>0</v>
      </c>
      <c r="CG20" s="47">
        <f t="shared" si="24"/>
        <v>0</v>
      </c>
      <c r="CH20" s="47">
        <f t="shared" si="25"/>
        <v>0</v>
      </c>
      <c r="CI20" s="47">
        <f t="shared" si="26"/>
        <v>0</v>
      </c>
      <c r="CJ20" s="47">
        <f t="shared" si="27"/>
        <v>0</v>
      </c>
      <c r="CK20" s="47">
        <f t="shared" si="28"/>
        <v>0</v>
      </c>
      <c r="CL20" s="47">
        <f t="shared" si="29"/>
        <v>0</v>
      </c>
      <c r="CM20" s="47">
        <f t="shared" si="30"/>
        <v>0</v>
      </c>
      <c r="CN20" s="47">
        <f t="shared" si="31"/>
        <v>0</v>
      </c>
    </row>
    <row r="21" spans="1:92" ht="12.75">
      <c r="A21" s="8">
        <v>12</v>
      </c>
      <c r="B21" s="8" t="s">
        <v>230</v>
      </c>
      <c r="C21" s="8" t="s">
        <v>238</v>
      </c>
      <c r="D21" s="8" t="s">
        <v>231</v>
      </c>
      <c r="E21" s="8" t="s">
        <v>201</v>
      </c>
      <c r="F21" s="8" t="s">
        <v>232</v>
      </c>
      <c r="M21" s="73">
        <v>99</v>
      </c>
      <c r="N21" s="73">
        <v>99</v>
      </c>
      <c r="O21" s="107" t="s">
        <v>172</v>
      </c>
      <c r="V21" s="74">
        <v>99</v>
      </c>
      <c r="AD21" s="73">
        <v>99</v>
      </c>
      <c r="BC21" s="14">
        <f t="shared" si="0"/>
        <v>297</v>
      </c>
      <c r="BD21" s="28">
        <f>IF($O$4&gt;0,(LARGE(($N21,$V21,$AD21,$AL21,$AT21,$BB21),1)),"0")</f>
        <v>99</v>
      </c>
      <c r="BE21" s="28">
        <f t="shared" si="1"/>
        <v>198</v>
      </c>
      <c r="BK21" s="47">
        <f t="shared" si="2"/>
        <v>0</v>
      </c>
      <c r="BL21" s="47">
        <f t="shared" si="3"/>
        <v>0</v>
      </c>
      <c r="BM21" s="47">
        <f t="shared" si="4"/>
        <v>0</v>
      </c>
      <c r="BN21" s="47">
        <f t="shared" si="5"/>
        <v>0</v>
      </c>
      <c r="BO21" s="47">
        <f t="shared" si="6"/>
        <v>0</v>
      </c>
      <c r="BP21" s="47">
        <f t="shared" si="7"/>
        <v>199</v>
      </c>
      <c r="BQ21" s="47">
        <f t="shared" si="8"/>
        <v>0</v>
      </c>
      <c r="BR21" s="47">
        <f t="shared" si="9"/>
        <v>0</v>
      </c>
      <c r="BS21" s="47">
        <f t="shared" si="10"/>
        <v>0</v>
      </c>
      <c r="BT21" s="47">
        <f t="shared" si="11"/>
        <v>199</v>
      </c>
      <c r="BU21" s="47">
        <f t="shared" si="12"/>
        <v>0</v>
      </c>
      <c r="BV21" s="47">
        <f t="shared" si="13"/>
        <v>0</v>
      </c>
      <c r="BW21" s="47">
        <f t="shared" si="14"/>
        <v>0</v>
      </c>
      <c r="BX21" s="47">
        <f t="shared" si="15"/>
        <v>0</v>
      </c>
      <c r="BY21" s="47">
        <f t="shared" si="16"/>
        <v>0</v>
      </c>
      <c r="BZ21" s="47">
        <f t="shared" si="17"/>
        <v>0</v>
      </c>
      <c r="CA21" s="47">
        <f t="shared" si="18"/>
        <v>0</v>
      </c>
      <c r="CB21" s="47">
        <f t="shared" si="19"/>
        <v>0</v>
      </c>
      <c r="CC21" s="47">
        <f t="shared" si="20"/>
        <v>0</v>
      </c>
      <c r="CD21" s="47">
        <f t="shared" si="21"/>
        <v>0</v>
      </c>
      <c r="CE21" s="47">
        <f t="shared" si="22"/>
        <v>0</v>
      </c>
      <c r="CF21" s="47">
        <f t="shared" si="23"/>
        <v>0</v>
      </c>
      <c r="CG21" s="47">
        <f t="shared" si="24"/>
        <v>0</v>
      </c>
      <c r="CH21" s="47">
        <f t="shared" si="25"/>
        <v>0</v>
      </c>
      <c r="CI21" s="47">
        <f t="shared" si="26"/>
        <v>0</v>
      </c>
      <c r="CJ21" s="47">
        <f t="shared" si="27"/>
        <v>0</v>
      </c>
      <c r="CK21" s="47">
        <f t="shared" si="28"/>
        <v>0</v>
      </c>
      <c r="CL21" s="47">
        <f t="shared" si="29"/>
        <v>0</v>
      </c>
      <c r="CM21" s="47">
        <f t="shared" si="30"/>
        <v>0</v>
      </c>
      <c r="CN21" s="47">
        <f t="shared" si="31"/>
        <v>0</v>
      </c>
    </row>
    <row r="22" spans="1:92" ht="12.75">
      <c r="A22" s="8">
        <v>12</v>
      </c>
      <c r="B22" s="8" t="s">
        <v>170</v>
      </c>
      <c r="C22" s="8" t="s">
        <v>210</v>
      </c>
      <c r="D22" s="8" t="s">
        <v>171</v>
      </c>
      <c r="E22" s="8" t="s">
        <v>206</v>
      </c>
      <c r="F22" s="8" t="s">
        <v>161</v>
      </c>
      <c r="G22" s="98" t="s">
        <v>172</v>
      </c>
      <c r="N22" s="73">
        <v>99</v>
      </c>
      <c r="U22" s="74">
        <v>99</v>
      </c>
      <c r="V22" s="74">
        <v>99</v>
      </c>
      <c r="AD22" s="73">
        <v>99</v>
      </c>
      <c r="BC22" s="14">
        <f t="shared" si="0"/>
        <v>297</v>
      </c>
      <c r="BD22" s="28">
        <f>IF($O$4&gt;0,(LARGE(($N22,$V22,$AD22,$AL22,$AT22,$BB22),1)),"0")</f>
        <v>99</v>
      </c>
      <c r="BE22" s="28">
        <f t="shared" si="1"/>
        <v>198</v>
      </c>
      <c r="BK22" s="47">
        <f t="shared" si="2"/>
        <v>199</v>
      </c>
      <c r="BL22" s="47">
        <f t="shared" si="3"/>
        <v>0</v>
      </c>
      <c r="BM22" s="47">
        <f t="shared" si="4"/>
        <v>0</v>
      </c>
      <c r="BN22" s="47">
        <f t="shared" si="5"/>
        <v>0</v>
      </c>
      <c r="BO22" s="47">
        <f t="shared" si="6"/>
        <v>199</v>
      </c>
      <c r="BP22" s="47">
        <f t="shared" si="7"/>
        <v>0</v>
      </c>
      <c r="BQ22" s="47">
        <f t="shared" si="8"/>
        <v>0</v>
      </c>
      <c r="BR22" s="47">
        <f t="shared" si="9"/>
        <v>0</v>
      </c>
      <c r="BS22" s="47">
        <f t="shared" si="10"/>
        <v>0</v>
      </c>
      <c r="BT22" s="47">
        <f t="shared" si="11"/>
        <v>0</v>
      </c>
      <c r="BU22" s="47">
        <f t="shared" si="12"/>
        <v>0</v>
      </c>
      <c r="BV22" s="47">
        <f t="shared" si="13"/>
        <v>0</v>
      </c>
      <c r="BW22" s="47">
        <f t="shared" si="14"/>
        <v>0</v>
      </c>
      <c r="BX22" s="47">
        <f t="shared" si="15"/>
        <v>0</v>
      </c>
      <c r="BY22" s="47">
        <f t="shared" si="16"/>
        <v>0</v>
      </c>
      <c r="BZ22" s="47">
        <f t="shared" si="17"/>
        <v>0</v>
      </c>
      <c r="CA22" s="47">
        <f t="shared" si="18"/>
        <v>0</v>
      </c>
      <c r="CB22" s="47">
        <f t="shared" si="19"/>
        <v>0</v>
      </c>
      <c r="CC22" s="47">
        <f t="shared" si="20"/>
        <v>0</v>
      </c>
      <c r="CD22" s="47">
        <f t="shared" si="21"/>
        <v>0</v>
      </c>
      <c r="CE22" s="47">
        <f t="shared" si="22"/>
        <v>0</v>
      </c>
      <c r="CF22" s="47">
        <f t="shared" si="23"/>
        <v>0</v>
      </c>
      <c r="CG22" s="47">
        <f t="shared" si="24"/>
        <v>0</v>
      </c>
      <c r="CH22" s="47">
        <f t="shared" si="25"/>
        <v>0</v>
      </c>
      <c r="CI22" s="47">
        <f t="shared" si="26"/>
        <v>0</v>
      </c>
      <c r="CJ22" s="47">
        <f t="shared" si="27"/>
        <v>0</v>
      </c>
      <c r="CK22" s="47">
        <f t="shared" si="28"/>
        <v>0</v>
      </c>
      <c r="CL22" s="47">
        <f t="shared" si="29"/>
        <v>0</v>
      </c>
      <c r="CM22" s="47">
        <f t="shared" si="30"/>
        <v>0</v>
      </c>
      <c r="CN22" s="47">
        <f t="shared" si="31"/>
        <v>0</v>
      </c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operator="lessThan" allowBlank="1" showInputMessage="1" showErrorMessage="1" sqref="O1:O2 AE1:AE2 AU1:AU2 AU9:AU65466 AE9:AE65466 O9:O65466"/>
    <dataValidation type="decimal" allowBlank="1" showInputMessage="1" showErrorMessage="1" sqref="L1:L2 I1:I2 T1:T2 Q1:Q2 AG1:AG2 AB1:AB2 Y1:Y2 AJ1:AJ2 AR1:AR2 AO1:AO2 AW1:AW2 AZ1:AZ2 AZ9:AZ65466 AW9:AW65466 AR9:AR65466 AO9:AO65466 AJ9:AJ65466 Q9:Q65466 AG9:AG65466 AB9:AB65466 I9:I65466 T9:T65466 Y9:Y65466 L9:L65466">
      <formula1>0</formula1>
      <formula2>10</formula2>
    </dataValidation>
    <dataValidation type="decimal" allowBlank="1" showInputMessage="1" showErrorMessage="1" sqref="H1:H2 K1:K2 P1:P2 S1:S2 X1:X2 AA1:AA2 AI1:AI2 AF1:AF2 AN1:AN2 AQ1:AQ2 AY1:AY2 AV1:AV2 AV9:AV65466 AY9:AY65466 AN9:AN65466 AQ9:AQ65466 AF9:AF65466 K9:K65466 S9:S65466 P9:P65466 X9:X65466 AA9:AA65466 H9:H65466 AI9:AI65466">
      <formula1>0</formula1>
      <formula2>100</formula2>
    </dataValidation>
    <dataValidation type="list" allowBlank="1" showInputMessage="1" showErrorMessage="1" sqref="BH1:BH2 BH9:BH6546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CN8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5.28125" style="94" customWidth="1"/>
    <col min="9" max="9" width="4.140625" style="79" hidden="1" customWidth="1"/>
    <col min="10" max="10" width="3.7109375" style="104" customWidth="1"/>
    <col min="11" max="11" width="5.28125" style="95" customWidth="1"/>
    <col min="12" max="12" width="4.140625" style="80" hidden="1" customWidth="1"/>
    <col min="13" max="14" width="3.00390625" style="73" customWidth="1"/>
    <col min="15" max="15" width="3.7109375" style="107" customWidth="1"/>
    <col min="16" max="16" width="5.28125" style="96" customWidth="1"/>
    <col min="17" max="17" width="4.140625" style="82" hidden="1" customWidth="1"/>
    <col min="18" max="18" width="3.7109375" style="107" customWidth="1"/>
    <col min="19" max="19" width="5.28125" style="96" customWidth="1"/>
    <col min="20" max="20" width="4.140625" style="82" hidden="1" customWidth="1"/>
    <col min="21" max="22" width="3.00390625" style="74" customWidth="1"/>
    <col min="23" max="23" width="3.7109375" style="98" customWidth="1"/>
    <col min="24" max="24" width="5.28125" style="95" customWidth="1"/>
    <col min="25" max="25" width="4.140625" style="80" hidden="1" customWidth="1"/>
    <col min="26" max="26" width="3.7109375" style="98" customWidth="1"/>
    <col min="27" max="27" width="5.28125" style="95" customWidth="1"/>
    <col min="28" max="28" width="4.140625" style="80" hidden="1" customWidth="1"/>
    <col min="29" max="30" width="3.00390625" style="73" customWidth="1"/>
    <col min="31" max="31" width="3.7109375" style="107" hidden="1" customWidth="1"/>
    <col min="32" max="32" width="5.28125" style="96" hidden="1" customWidth="1"/>
    <col min="33" max="33" width="4.140625" style="82" hidden="1" customWidth="1"/>
    <col min="34" max="34" width="3.7109375" style="107" hidden="1" customWidth="1"/>
    <col min="35" max="35" width="5.28125" style="96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5.28125" style="95" hidden="1" customWidth="1"/>
    <col min="41" max="41" width="4.140625" style="80" hidden="1" customWidth="1"/>
    <col min="42" max="42" width="3.7109375" style="98" hidden="1" customWidth="1"/>
    <col min="43" max="43" width="5.28125" style="95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5.28125" style="96" hidden="1" customWidth="1"/>
    <col min="49" max="49" width="4.140625" style="82" hidden="1" customWidth="1"/>
    <col min="50" max="50" width="3.7109375" style="107" hidden="1" customWidth="1"/>
    <col min="51" max="51" width="5.28125" style="96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0" style="47" hidden="1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5.710937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47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93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IF(H2&gt;99,0,H2)</f>
        <v>0</v>
      </c>
      <c r="BM2" s="47">
        <f>IF(J2&gt;99,199,J2)</f>
        <v>0</v>
      </c>
      <c r="BN2" s="47">
        <f>IF(K2&gt;99,0,K2)</f>
        <v>0</v>
      </c>
      <c r="BO2" s="47">
        <f>BK2+BM2</f>
        <v>0</v>
      </c>
      <c r="BP2" s="47">
        <f>IF(O2&gt;99,199,O2)</f>
        <v>0</v>
      </c>
      <c r="BQ2" s="47">
        <f>IF(P2&gt;99,0,P2)</f>
        <v>0</v>
      </c>
      <c r="BR2" s="47">
        <f>IF(R2&gt;99,199,R2)</f>
        <v>0</v>
      </c>
      <c r="BS2" s="47">
        <f>IF(S2&gt;99,0,S2)</f>
        <v>0</v>
      </c>
      <c r="BT2" s="47">
        <f>BP2+BR2</f>
        <v>0</v>
      </c>
      <c r="BU2" s="47">
        <f>IF(W2&gt;99,199,W2)</f>
        <v>0</v>
      </c>
      <c r="BV2" s="47">
        <f>IF(X2&gt;99,0,X2)</f>
        <v>0</v>
      </c>
      <c r="BW2" s="47">
        <f>IF(Z2&gt;99,199,Z2)</f>
        <v>0</v>
      </c>
      <c r="BX2" s="47">
        <f>IF(AA2&gt;99,0,AA2)</f>
        <v>0</v>
      </c>
      <c r="BY2" s="47">
        <f>BU2+BW2</f>
        <v>0</v>
      </c>
      <c r="BZ2" s="47">
        <f>IF(AE2&gt;99,199,AE2)</f>
        <v>0</v>
      </c>
      <c r="CA2" s="47">
        <f>IF(AF2&gt;99,0,AF2)</f>
        <v>0</v>
      </c>
      <c r="CB2" s="47">
        <f>IF(AH2&gt;99,199,AH2)</f>
        <v>0</v>
      </c>
      <c r="CC2" s="47">
        <f>IF(AI2&gt;99,0,AI2)</f>
        <v>0</v>
      </c>
      <c r="CD2" s="47">
        <f>BZ2+CB2</f>
        <v>0</v>
      </c>
      <c r="CE2" s="47">
        <f>IF(AM2&gt;99,199,AM2)</f>
        <v>0</v>
      </c>
      <c r="CF2" s="47">
        <f>IF(AN2&gt;99,0,AN2)</f>
        <v>0</v>
      </c>
      <c r="CG2" s="47">
        <f>IF(AP2&gt;99,199,AP2)</f>
        <v>0</v>
      </c>
      <c r="CH2" s="47">
        <f>IF(AQ2&gt;99,0,AQ2)</f>
        <v>0</v>
      </c>
      <c r="CI2" s="47">
        <f>CE2+CG2</f>
        <v>0</v>
      </c>
      <c r="CJ2" s="47">
        <f>IF(AU2&gt;99,199,AU2)</f>
        <v>0</v>
      </c>
      <c r="CK2" s="47">
        <f>IF(AV2&gt;99,0,AV2)</f>
        <v>0</v>
      </c>
      <c r="CL2" s="47">
        <f>IF(AX2&gt;99,199,AX2)</f>
        <v>0</v>
      </c>
      <c r="CM2" s="47">
        <f>IF(AY2&gt;99,0,AY2)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/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34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126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>
        <v>2</v>
      </c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29" t="str">
        <f>Instellingen!C43</f>
        <v> </v>
      </c>
      <c r="AF7" s="130"/>
      <c r="AG7" s="130"/>
      <c r="AH7" s="130"/>
      <c r="AI7" s="130"/>
      <c r="AJ7" s="130"/>
      <c r="AK7" s="130"/>
      <c r="AL7" s="131"/>
      <c r="AM7" s="115" t="str">
        <f>Instellingen!C44</f>
        <v> </v>
      </c>
      <c r="AN7" s="173"/>
      <c r="AO7" s="173"/>
      <c r="AP7" s="173"/>
      <c r="AQ7" s="173"/>
      <c r="AR7" s="173"/>
      <c r="AS7" s="173"/>
      <c r="AT7" s="174"/>
      <c r="AU7" s="129" t="str">
        <f>Instellingen!C45</f>
        <v> </v>
      </c>
      <c r="AV7" s="175"/>
      <c r="AW7" s="175"/>
      <c r="AX7" s="175"/>
      <c r="AY7" s="175"/>
      <c r="AZ7" s="175"/>
      <c r="BA7" s="175"/>
      <c r="BB7" s="176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108" t="s">
        <v>106</v>
      </c>
      <c r="I8" s="78" t="s">
        <v>83</v>
      </c>
      <c r="J8" s="103" t="s">
        <v>84</v>
      </c>
      <c r="K8" s="97" t="s">
        <v>107</v>
      </c>
      <c r="L8" s="81" t="s">
        <v>86</v>
      </c>
      <c r="M8" s="2" t="s">
        <v>4</v>
      </c>
      <c r="N8" s="2" t="s">
        <v>15</v>
      </c>
      <c r="O8" s="106" t="s">
        <v>81</v>
      </c>
      <c r="P8" s="97" t="s">
        <v>106</v>
      </c>
      <c r="Q8" s="92" t="s">
        <v>83</v>
      </c>
      <c r="R8" s="99" t="s">
        <v>84</v>
      </c>
      <c r="S8" s="97" t="s">
        <v>107</v>
      </c>
      <c r="T8" s="92" t="s">
        <v>86</v>
      </c>
      <c r="U8" s="2" t="s">
        <v>4</v>
      </c>
      <c r="V8" s="2" t="s">
        <v>15</v>
      </c>
      <c r="W8" s="106" t="s">
        <v>81</v>
      </c>
      <c r="X8" s="97" t="s">
        <v>106</v>
      </c>
      <c r="Y8" s="92" t="s">
        <v>83</v>
      </c>
      <c r="Z8" s="99" t="s">
        <v>84</v>
      </c>
      <c r="AA8" s="97" t="s">
        <v>107</v>
      </c>
      <c r="AB8" s="92" t="s">
        <v>86</v>
      </c>
      <c r="AC8" s="2" t="s">
        <v>4</v>
      </c>
      <c r="AD8" s="2" t="s">
        <v>15</v>
      </c>
      <c r="AE8" s="106" t="s">
        <v>81</v>
      </c>
      <c r="AF8" s="97" t="s">
        <v>106</v>
      </c>
      <c r="AG8" s="92" t="s">
        <v>83</v>
      </c>
      <c r="AH8" s="99" t="s">
        <v>84</v>
      </c>
      <c r="AI8" s="97" t="s">
        <v>107</v>
      </c>
      <c r="AJ8" s="92" t="s">
        <v>86</v>
      </c>
      <c r="AK8" s="2" t="s">
        <v>4</v>
      </c>
      <c r="AL8" s="2" t="s">
        <v>15</v>
      </c>
      <c r="AM8" s="106" t="s">
        <v>81</v>
      </c>
      <c r="AN8" s="97" t="s">
        <v>106</v>
      </c>
      <c r="AO8" s="92" t="s">
        <v>83</v>
      </c>
      <c r="AP8" s="99" t="s">
        <v>84</v>
      </c>
      <c r="AQ8" s="97" t="s">
        <v>107</v>
      </c>
      <c r="AR8" s="92" t="s">
        <v>86</v>
      </c>
      <c r="AS8" s="2" t="s">
        <v>4</v>
      </c>
      <c r="AT8" s="2" t="s">
        <v>15</v>
      </c>
      <c r="AU8" s="106" t="s">
        <v>81</v>
      </c>
      <c r="AV8" s="97" t="s">
        <v>106</v>
      </c>
      <c r="AW8" s="92" t="s">
        <v>83</v>
      </c>
      <c r="AX8" s="99" t="s">
        <v>84</v>
      </c>
      <c r="AY8" s="97" t="s">
        <v>107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6" t="s">
        <v>114</v>
      </c>
      <c r="CF8" s="86" t="s">
        <v>115</v>
      </c>
      <c r="CG8" s="86" t="s">
        <v>116</v>
      </c>
      <c r="CH8" s="86" t="s">
        <v>117</v>
      </c>
      <c r="CI8" s="87" t="s">
        <v>124</v>
      </c>
      <c r="CJ8" s="86" t="s">
        <v>119</v>
      </c>
      <c r="CK8" s="86" t="s">
        <v>120</v>
      </c>
      <c r="CL8" s="86" t="s">
        <v>121</v>
      </c>
      <c r="CM8" s="87" t="s">
        <v>122</v>
      </c>
      <c r="CN8" s="87" t="s">
        <v>123</v>
      </c>
    </row>
  </sheetData>
  <sheetProtection sheet="1" objects="1" scenarios="1"/>
  <mergeCells count="32">
    <mergeCell ref="G7:N7"/>
    <mergeCell ref="A5:B5"/>
    <mergeCell ref="C5:E5"/>
    <mergeCell ref="F5:N5"/>
    <mergeCell ref="A6:E7"/>
    <mergeCell ref="G6:N6"/>
    <mergeCell ref="F4:N4"/>
    <mergeCell ref="A1:BI1"/>
    <mergeCell ref="A3:B3"/>
    <mergeCell ref="C3:E3"/>
    <mergeCell ref="F3:N3"/>
    <mergeCell ref="O3:V3"/>
    <mergeCell ref="C4:E4"/>
    <mergeCell ref="BH3:BI7"/>
    <mergeCell ref="A4:B4"/>
    <mergeCell ref="O5:V5"/>
    <mergeCell ref="BC4:BF4"/>
    <mergeCell ref="BC3:BF3"/>
    <mergeCell ref="BC5:BF5"/>
    <mergeCell ref="BC6:BE6"/>
    <mergeCell ref="W7:AD7"/>
    <mergeCell ref="AE7:AL7"/>
    <mergeCell ref="AE6:AL6"/>
    <mergeCell ref="AM7:AT7"/>
    <mergeCell ref="AU7:BB7"/>
    <mergeCell ref="W6:AD6"/>
    <mergeCell ref="AM6:AT6"/>
    <mergeCell ref="AU6:BB6"/>
    <mergeCell ref="O4:V4"/>
    <mergeCell ref="W3:AL5"/>
    <mergeCell ref="O6:V6"/>
    <mergeCell ref="O7:V7"/>
  </mergeCells>
  <dataValidations count="8">
    <dataValidation operator="lessThan" allowBlank="1" showInputMessage="1" showErrorMessage="1" sqref="O1:O2 AE1:AE2 AU1:AU2 AU9:AU65536 AE9:AE65536 O9:O65536"/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999</formula2>
    </dataValidation>
    <dataValidation type="list" allowBlank="1" showInputMessage="1" showErrorMessage="1" sqref="BH1:BH2 BH9:BH6553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CN10"/>
  <sheetViews>
    <sheetView zoomScalePageLayoutView="0" workbookViewId="0" topLeftCell="A1">
      <pane xSplit="5" ySplit="8" topLeftCell="F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E20" sqref="BE20"/>
    </sheetView>
  </sheetViews>
  <sheetFormatPr defaultColWidth="9.140625" defaultRowHeight="12.75"/>
  <cols>
    <col min="1" max="1" width="4.7109375" style="8" customWidth="1"/>
    <col min="2" max="2" width="10.140625" style="8" customWidth="1"/>
    <col min="3" max="4" width="22.7109375" style="8" customWidth="1"/>
    <col min="5" max="5" width="4.140625" style="8" customWidth="1"/>
    <col min="6" max="6" width="18.7109375" style="8" customWidth="1"/>
    <col min="7" max="7" width="3.7109375" style="98" customWidth="1"/>
    <col min="8" max="8" width="5.28125" style="94" customWidth="1"/>
    <col min="9" max="9" width="4.140625" style="79" hidden="1" customWidth="1"/>
    <col min="10" max="10" width="3.7109375" style="104" customWidth="1"/>
    <col min="11" max="11" width="5.28125" style="95" customWidth="1"/>
    <col min="12" max="12" width="4.140625" style="80" hidden="1" customWidth="1"/>
    <col min="13" max="14" width="3.00390625" style="73" customWidth="1"/>
    <col min="15" max="15" width="3.7109375" style="107" customWidth="1"/>
    <col min="16" max="16" width="5.28125" style="96" customWidth="1"/>
    <col min="17" max="17" width="4.140625" style="82" hidden="1" customWidth="1"/>
    <col min="18" max="18" width="3.7109375" style="107" customWidth="1"/>
    <col min="19" max="19" width="5.28125" style="96" customWidth="1"/>
    <col min="20" max="20" width="4.140625" style="82" hidden="1" customWidth="1"/>
    <col min="21" max="22" width="3.00390625" style="74" customWidth="1"/>
    <col min="23" max="23" width="3.7109375" style="98" customWidth="1"/>
    <col min="24" max="24" width="5.28125" style="95" customWidth="1"/>
    <col min="25" max="25" width="4.140625" style="80" hidden="1" customWidth="1"/>
    <col min="26" max="26" width="3.7109375" style="98" customWidth="1"/>
    <col min="27" max="27" width="5.28125" style="95" customWidth="1"/>
    <col min="28" max="28" width="4.140625" style="80" hidden="1" customWidth="1"/>
    <col min="29" max="30" width="3.00390625" style="73" customWidth="1"/>
    <col min="31" max="31" width="3.7109375" style="107" hidden="1" customWidth="1"/>
    <col min="32" max="32" width="5.28125" style="96" hidden="1" customWidth="1"/>
    <col min="33" max="33" width="4.140625" style="82" hidden="1" customWidth="1"/>
    <col min="34" max="34" width="3.7109375" style="107" hidden="1" customWidth="1"/>
    <col min="35" max="35" width="5.28125" style="96" hidden="1" customWidth="1"/>
    <col min="36" max="36" width="4.140625" style="82" hidden="1" customWidth="1"/>
    <col min="37" max="38" width="3.00390625" style="74" hidden="1" customWidth="1"/>
    <col min="39" max="39" width="3.7109375" style="98" hidden="1" customWidth="1"/>
    <col min="40" max="40" width="5.28125" style="95" hidden="1" customWidth="1"/>
    <col min="41" max="41" width="4.140625" style="80" hidden="1" customWidth="1"/>
    <col min="42" max="42" width="3.7109375" style="98" hidden="1" customWidth="1"/>
    <col min="43" max="43" width="5.28125" style="95" hidden="1" customWidth="1"/>
    <col min="44" max="44" width="4.140625" style="80" hidden="1" customWidth="1"/>
    <col min="45" max="46" width="3.00390625" style="73" hidden="1" customWidth="1"/>
    <col min="47" max="47" width="3.7109375" style="107" hidden="1" customWidth="1"/>
    <col min="48" max="48" width="5.28125" style="96" hidden="1" customWidth="1"/>
    <col min="49" max="49" width="4.140625" style="82" hidden="1" customWidth="1"/>
    <col min="50" max="50" width="3.7109375" style="107" hidden="1" customWidth="1"/>
    <col min="51" max="51" width="5.28125" style="96" hidden="1" customWidth="1"/>
    <col min="52" max="52" width="4.140625" style="82" hidden="1" customWidth="1"/>
    <col min="53" max="54" width="3.00390625" style="74" hidden="1" customWidth="1"/>
    <col min="55" max="55" width="5.7109375" style="14" customWidth="1"/>
    <col min="56" max="56" width="5.57421875" style="14" bestFit="1" customWidth="1"/>
    <col min="57" max="57" width="6.00390625" style="14" customWidth="1"/>
    <col min="58" max="58" width="4.00390625" style="8" customWidth="1"/>
    <col min="59" max="59" width="4.8515625" style="8" customWidth="1"/>
    <col min="60" max="60" width="5.421875" style="8" customWidth="1"/>
    <col min="61" max="61" width="17.28125" style="8" customWidth="1"/>
    <col min="62" max="62" width="0" style="47" hidden="1" customWidth="1"/>
    <col min="63" max="63" width="4.00390625" style="47" hidden="1" customWidth="1"/>
    <col min="64" max="64" width="5.00390625" style="47" hidden="1" customWidth="1"/>
    <col min="65" max="65" width="4.00390625" style="47" hidden="1" customWidth="1"/>
    <col min="66" max="66" width="6.7109375" style="47" hidden="1" customWidth="1"/>
    <col min="67" max="67" width="5.7109375" style="47" hidden="1" customWidth="1"/>
    <col min="68" max="68" width="4.00390625" style="47" hidden="1" customWidth="1"/>
    <col min="69" max="69" width="5.00390625" style="47" hidden="1" customWidth="1"/>
    <col min="70" max="70" width="4.00390625" style="47" hidden="1" customWidth="1"/>
    <col min="71" max="71" width="6.7109375" style="47" hidden="1" customWidth="1"/>
    <col min="72" max="72" width="5.7109375" style="47" hidden="1" customWidth="1"/>
    <col min="73" max="73" width="4.00390625" style="47" hidden="1" customWidth="1"/>
    <col min="74" max="74" width="5.00390625" style="47" hidden="1" customWidth="1"/>
    <col min="75" max="75" width="4.00390625" style="47" hidden="1" customWidth="1"/>
    <col min="76" max="76" width="6.7109375" style="47" hidden="1" customWidth="1"/>
    <col min="77" max="77" width="5.7109375" style="47" hidden="1" customWidth="1"/>
    <col min="78" max="78" width="4.00390625" style="47" hidden="1" customWidth="1"/>
    <col min="79" max="79" width="5.00390625" style="47" hidden="1" customWidth="1"/>
    <col min="80" max="80" width="4.00390625" style="47" hidden="1" customWidth="1"/>
    <col min="81" max="81" width="6.7109375" style="47" hidden="1" customWidth="1"/>
    <col min="82" max="82" width="6.28125" style="47" hidden="1" customWidth="1"/>
    <col min="83" max="83" width="4.00390625" style="47" hidden="1" customWidth="1"/>
    <col min="84" max="84" width="5.00390625" style="47" hidden="1" customWidth="1"/>
    <col min="85" max="85" width="4.00390625" style="47" hidden="1" customWidth="1"/>
    <col min="86" max="86" width="6.7109375" style="47" hidden="1" customWidth="1"/>
    <col min="87" max="87" width="5.7109375" style="47" hidden="1" customWidth="1"/>
    <col min="88" max="88" width="4.00390625" style="47" hidden="1" customWidth="1"/>
    <col min="89" max="89" width="5.00390625" style="47" hidden="1" customWidth="1"/>
    <col min="90" max="90" width="4.00390625" style="47" hidden="1" customWidth="1"/>
    <col min="91" max="91" width="6.7109375" style="47" hidden="1" customWidth="1"/>
    <col min="92" max="92" width="6.28125" style="47" hidden="1" customWidth="1"/>
    <col min="93" max="16384" width="9.140625" style="47" customWidth="1"/>
  </cols>
  <sheetData>
    <row r="1" spans="1:61" ht="12.75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</row>
    <row r="2" spans="1:92" ht="12.75" customHeight="1" hidden="1">
      <c r="A2" s="12"/>
      <c r="B2" s="12"/>
      <c r="C2" s="12"/>
      <c r="D2" s="12"/>
      <c r="E2" s="12"/>
      <c r="F2" s="12"/>
      <c r="G2" s="100"/>
      <c r="H2" s="93"/>
      <c r="I2" s="77"/>
      <c r="J2" s="102"/>
      <c r="N2" s="73">
        <v>1</v>
      </c>
      <c r="O2" s="105"/>
      <c r="V2" s="74">
        <v>2</v>
      </c>
      <c r="W2" s="100"/>
      <c r="AD2" s="73">
        <v>3</v>
      </c>
      <c r="AE2" s="105"/>
      <c r="AL2" s="74">
        <v>4</v>
      </c>
      <c r="AM2" s="100"/>
      <c r="AT2" s="73">
        <v>5</v>
      </c>
      <c r="AU2" s="105"/>
      <c r="BB2" s="74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7">
        <f>IF(G2&gt;99,199,G2)</f>
        <v>0</v>
      </c>
      <c r="BL2" s="47">
        <f>IF(H2&gt;99,0,H2)</f>
        <v>0</v>
      </c>
      <c r="BM2" s="47">
        <f>IF(J2&gt;99,199,J2)</f>
        <v>0</v>
      </c>
      <c r="BN2" s="47">
        <f>IF(K2&gt;99,0,K2)</f>
        <v>0</v>
      </c>
      <c r="BO2" s="47">
        <f>BK2+BM2</f>
        <v>0</v>
      </c>
      <c r="BP2" s="47">
        <f>IF(O2&gt;99,199,O2)</f>
        <v>0</v>
      </c>
      <c r="BQ2" s="47">
        <f>IF(P2&gt;99,0,P2)</f>
        <v>0</v>
      </c>
      <c r="BR2" s="47">
        <f>IF(R2&gt;99,199,R2)</f>
        <v>0</v>
      </c>
      <c r="BS2" s="47">
        <f>IF(S2&gt;99,0,S2)</f>
        <v>0</v>
      </c>
      <c r="BT2" s="47">
        <f>BP2+BR2</f>
        <v>0</v>
      </c>
      <c r="BU2" s="47">
        <f>IF(W2&gt;99,199,W2)</f>
        <v>0</v>
      </c>
      <c r="BV2" s="47">
        <f>IF(X2&gt;99,0,X2)</f>
        <v>0</v>
      </c>
      <c r="BW2" s="47">
        <f>IF(Z2&gt;99,199,Z2)</f>
        <v>0</v>
      </c>
      <c r="BX2" s="47">
        <f>IF(AA2&gt;99,0,AA2)</f>
        <v>0</v>
      </c>
      <c r="BY2" s="47">
        <f>BU2+BW2</f>
        <v>0</v>
      </c>
      <c r="BZ2" s="47">
        <f>IF(AE2&gt;99,199,AE2)</f>
        <v>0</v>
      </c>
      <c r="CA2" s="47">
        <f>IF(AF2&gt;99,0,AF2)</f>
        <v>0</v>
      </c>
      <c r="CB2" s="47">
        <f>IF(AH2&gt;99,199,AH2)</f>
        <v>0</v>
      </c>
      <c r="CC2" s="47">
        <f>IF(AI2&gt;99,0,AI2)</f>
        <v>0</v>
      </c>
      <c r="CD2" s="47">
        <f>BZ2+CB2</f>
        <v>0</v>
      </c>
      <c r="CE2" s="47">
        <f>IF(AM2&gt;99,199,AM2)</f>
        <v>0</v>
      </c>
      <c r="CF2" s="47">
        <f>IF(AN2&gt;99,0,AN2)</f>
        <v>0</v>
      </c>
      <c r="CG2" s="47">
        <f>IF(AP2&gt;99,199,AP2)</f>
        <v>0</v>
      </c>
      <c r="CH2" s="47">
        <f>IF(AQ2&gt;99,0,AQ2)</f>
        <v>0</v>
      </c>
      <c r="CI2" s="47">
        <f>CE2+CG2</f>
        <v>0</v>
      </c>
      <c r="CJ2" s="47">
        <f>IF(AU2&gt;99,199,AU2)</f>
        <v>0</v>
      </c>
      <c r="CK2" s="47">
        <f>IF(AV2&gt;99,0,AV2)</f>
        <v>0</v>
      </c>
      <c r="CL2" s="47">
        <f>IF(AX2&gt;99,199,AX2)</f>
        <v>0</v>
      </c>
      <c r="CM2" s="47">
        <f>IF(AY2&gt;99,0,AY2)</f>
        <v>0</v>
      </c>
      <c r="CN2" s="47">
        <f>CJ2+CL2</f>
        <v>0</v>
      </c>
    </row>
    <row r="3" spans="1:61" ht="12.75">
      <c r="A3" s="135" t="s">
        <v>8</v>
      </c>
      <c r="B3" s="136"/>
      <c r="C3" s="137" t="str">
        <f>Instellingen!B3</f>
        <v>Regio</v>
      </c>
      <c r="D3" s="138"/>
      <c r="E3" s="139"/>
      <c r="F3" s="135" t="s">
        <v>28</v>
      </c>
      <c r="G3" s="140"/>
      <c r="H3" s="140"/>
      <c r="I3" s="140"/>
      <c r="J3" s="140"/>
      <c r="K3" s="140"/>
      <c r="L3" s="140"/>
      <c r="M3" s="140"/>
      <c r="N3" s="136"/>
      <c r="O3" s="141">
        <v>2</v>
      </c>
      <c r="P3" s="142"/>
      <c r="Q3" s="142"/>
      <c r="R3" s="142"/>
      <c r="S3" s="142"/>
      <c r="T3" s="142"/>
      <c r="U3" s="142"/>
      <c r="V3" s="143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35" t="s">
        <v>27</v>
      </c>
      <c r="BD3" s="140"/>
      <c r="BE3" s="140"/>
      <c r="BF3" s="136"/>
      <c r="BG3" s="24">
        <f>Instellingen!B6</f>
        <v>3</v>
      </c>
      <c r="BH3" s="153"/>
      <c r="BI3" s="154"/>
    </row>
    <row r="4" spans="1:61" ht="12.75">
      <c r="A4" s="135" t="s">
        <v>9</v>
      </c>
      <c r="B4" s="136"/>
      <c r="C4" s="172" t="s">
        <v>34</v>
      </c>
      <c r="D4" s="138"/>
      <c r="E4" s="139"/>
      <c r="F4" s="135" t="s">
        <v>35</v>
      </c>
      <c r="G4" s="140"/>
      <c r="H4" s="140"/>
      <c r="I4" s="140"/>
      <c r="J4" s="140"/>
      <c r="K4" s="140"/>
      <c r="L4" s="140"/>
      <c r="M4" s="140"/>
      <c r="N4" s="136"/>
      <c r="O4" s="164">
        <f>Instellingen!B7</f>
        <v>1</v>
      </c>
      <c r="P4" s="165"/>
      <c r="Q4" s="165"/>
      <c r="R4" s="165"/>
      <c r="S4" s="165"/>
      <c r="T4" s="165"/>
      <c r="U4" s="165"/>
      <c r="V4" s="166"/>
      <c r="W4" s="147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135"/>
      <c r="BD4" s="140"/>
      <c r="BE4" s="140"/>
      <c r="BF4" s="136"/>
      <c r="BG4" s="24"/>
      <c r="BH4" s="155"/>
      <c r="BI4" s="156"/>
    </row>
    <row r="5" spans="1:61" ht="12.75">
      <c r="A5" s="135" t="s">
        <v>10</v>
      </c>
      <c r="B5" s="136"/>
      <c r="C5" s="137" t="s">
        <v>127</v>
      </c>
      <c r="D5" s="138"/>
      <c r="E5" s="139"/>
      <c r="F5" s="135" t="s">
        <v>11</v>
      </c>
      <c r="G5" s="140"/>
      <c r="H5" s="140"/>
      <c r="I5" s="140"/>
      <c r="J5" s="140"/>
      <c r="K5" s="140"/>
      <c r="L5" s="140"/>
      <c r="M5" s="140"/>
      <c r="N5" s="136"/>
      <c r="O5" s="164">
        <f>Instellingen!B5</f>
        <v>99</v>
      </c>
      <c r="P5" s="165"/>
      <c r="Q5" s="165"/>
      <c r="R5" s="165"/>
      <c r="S5" s="165"/>
      <c r="T5" s="165"/>
      <c r="U5" s="165"/>
      <c r="V5" s="166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67" t="s">
        <v>12</v>
      </c>
      <c r="BD5" s="168"/>
      <c r="BE5" s="168"/>
      <c r="BF5" s="169"/>
      <c r="BG5" s="11">
        <v>2</v>
      </c>
      <c r="BH5" s="155"/>
      <c r="BI5" s="156"/>
    </row>
    <row r="6" spans="1:61" ht="12.75" customHeight="1">
      <c r="A6" s="118"/>
      <c r="B6" s="119"/>
      <c r="C6" s="119"/>
      <c r="D6" s="119"/>
      <c r="E6" s="120"/>
      <c r="F6" s="44" t="s">
        <v>13</v>
      </c>
      <c r="G6" s="123" t="str">
        <f>Instellingen!B40</f>
        <v>Laag Soeren</v>
      </c>
      <c r="H6" s="124"/>
      <c r="I6" s="124"/>
      <c r="J6" s="124"/>
      <c r="K6" s="124"/>
      <c r="L6" s="124"/>
      <c r="M6" s="124"/>
      <c r="N6" s="125"/>
      <c r="O6" s="126" t="str">
        <f>Instellingen!B41</f>
        <v>Gorsel </v>
      </c>
      <c r="P6" s="127"/>
      <c r="Q6" s="127"/>
      <c r="R6" s="127"/>
      <c r="S6" s="127"/>
      <c r="T6" s="127"/>
      <c r="U6" s="127"/>
      <c r="V6" s="128"/>
      <c r="W6" s="123" t="str">
        <f>Instellingen!B42</f>
        <v>Brummen</v>
      </c>
      <c r="X6" s="124"/>
      <c r="Y6" s="124"/>
      <c r="Z6" s="124"/>
      <c r="AA6" s="124"/>
      <c r="AB6" s="124"/>
      <c r="AC6" s="124"/>
      <c r="AD6" s="125"/>
      <c r="AE6" s="126" t="str">
        <f>Instellingen!B43</f>
        <v> </v>
      </c>
      <c r="AF6" s="127"/>
      <c r="AG6" s="127"/>
      <c r="AH6" s="127"/>
      <c r="AI6" s="127"/>
      <c r="AJ6" s="127"/>
      <c r="AK6" s="127"/>
      <c r="AL6" s="128"/>
      <c r="AM6" s="123" t="str">
        <f>Instellingen!B44</f>
        <v> </v>
      </c>
      <c r="AN6" s="124"/>
      <c r="AO6" s="124"/>
      <c r="AP6" s="124"/>
      <c r="AQ6" s="124"/>
      <c r="AR6" s="124"/>
      <c r="AS6" s="124"/>
      <c r="AT6" s="125"/>
      <c r="AU6" s="126" t="str">
        <f>Instellingen!B45</f>
        <v> </v>
      </c>
      <c r="AV6" s="127"/>
      <c r="AW6" s="127"/>
      <c r="AX6" s="127"/>
      <c r="AY6" s="127"/>
      <c r="AZ6" s="127"/>
      <c r="BA6" s="127"/>
      <c r="BB6" s="128"/>
      <c r="BC6" s="170" t="s">
        <v>33</v>
      </c>
      <c r="BD6" s="171"/>
      <c r="BE6" s="136"/>
      <c r="BF6" s="42"/>
      <c r="BG6" s="24"/>
      <c r="BH6" s="155"/>
      <c r="BI6" s="156"/>
    </row>
    <row r="7" spans="1:61" ht="12.75" customHeight="1">
      <c r="A7" s="121"/>
      <c r="B7" s="121"/>
      <c r="C7" s="121"/>
      <c r="D7" s="121"/>
      <c r="E7" s="122"/>
      <c r="F7" s="44" t="s">
        <v>14</v>
      </c>
      <c r="G7" s="115" t="str">
        <f>Instellingen!C40</f>
        <v>13/14 november 2021</v>
      </c>
      <c r="H7" s="116"/>
      <c r="I7" s="116"/>
      <c r="J7" s="116"/>
      <c r="K7" s="116"/>
      <c r="L7" s="116"/>
      <c r="M7" s="116"/>
      <c r="N7" s="117"/>
      <c r="O7" s="129" t="str">
        <f>Instellingen!C41</f>
        <v>27/28 noveber 2021</v>
      </c>
      <c r="P7" s="130"/>
      <c r="Q7" s="130"/>
      <c r="R7" s="130"/>
      <c r="S7" s="130"/>
      <c r="T7" s="130"/>
      <c r="U7" s="130"/>
      <c r="V7" s="131"/>
      <c r="W7" s="115" t="str">
        <f>Instellingen!C42</f>
        <v>8/9 januari 2022</v>
      </c>
      <c r="X7" s="116"/>
      <c r="Y7" s="116"/>
      <c r="Z7" s="116"/>
      <c r="AA7" s="116"/>
      <c r="AB7" s="116"/>
      <c r="AC7" s="116"/>
      <c r="AD7" s="117"/>
      <c r="AE7" s="129" t="str">
        <f>Instellingen!C43</f>
        <v> </v>
      </c>
      <c r="AF7" s="130"/>
      <c r="AG7" s="130"/>
      <c r="AH7" s="130"/>
      <c r="AI7" s="130"/>
      <c r="AJ7" s="130"/>
      <c r="AK7" s="130"/>
      <c r="AL7" s="131"/>
      <c r="AM7" s="115" t="str">
        <f>Instellingen!C44</f>
        <v> </v>
      </c>
      <c r="AN7" s="173"/>
      <c r="AO7" s="173"/>
      <c r="AP7" s="173"/>
      <c r="AQ7" s="173"/>
      <c r="AR7" s="173"/>
      <c r="AS7" s="173"/>
      <c r="AT7" s="174"/>
      <c r="AU7" s="129" t="str">
        <f>Instellingen!C45</f>
        <v> </v>
      </c>
      <c r="AV7" s="175"/>
      <c r="AW7" s="175"/>
      <c r="AX7" s="175"/>
      <c r="AY7" s="175"/>
      <c r="AZ7" s="175"/>
      <c r="BA7" s="175"/>
      <c r="BB7" s="176"/>
      <c r="BC7" s="45" t="s">
        <v>36</v>
      </c>
      <c r="BD7" s="13" t="s">
        <v>37</v>
      </c>
      <c r="BE7" s="7" t="s">
        <v>38</v>
      </c>
      <c r="BF7" s="5"/>
      <c r="BG7" s="5"/>
      <c r="BH7" s="157"/>
      <c r="BI7" s="158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76</v>
      </c>
      <c r="F8" s="44" t="s">
        <v>3</v>
      </c>
      <c r="G8" s="101" t="s">
        <v>81</v>
      </c>
      <c r="H8" s="108" t="s">
        <v>106</v>
      </c>
      <c r="I8" s="78" t="s">
        <v>83</v>
      </c>
      <c r="J8" s="103" t="s">
        <v>84</v>
      </c>
      <c r="K8" s="97" t="s">
        <v>107</v>
      </c>
      <c r="L8" s="81" t="s">
        <v>86</v>
      </c>
      <c r="M8" s="2" t="s">
        <v>4</v>
      </c>
      <c r="N8" s="2" t="s">
        <v>15</v>
      </c>
      <c r="O8" s="106" t="s">
        <v>81</v>
      </c>
      <c r="P8" s="97" t="s">
        <v>106</v>
      </c>
      <c r="Q8" s="92" t="s">
        <v>83</v>
      </c>
      <c r="R8" s="99" t="s">
        <v>84</v>
      </c>
      <c r="S8" s="97" t="s">
        <v>107</v>
      </c>
      <c r="T8" s="92" t="s">
        <v>86</v>
      </c>
      <c r="U8" s="2" t="s">
        <v>4</v>
      </c>
      <c r="V8" s="2" t="s">
        <v>15</v>
      </c>
      <c r="W8" s="106" t="s">
        <v>81</v>
      </c>
      <c r="X8" s="97" t="s">
        <v>106</v>
      </c>
      <c r="Y8" s="92" t="s">
        <v>83</v>
      </c>
      <c r="Z8" s="99" t="s">
        <v>84</v>
      </c>
      <c r="AA8" s="97" t="s">
        <v>107</v>
      </c>
      <c r="AB8" s="92" t="s">
        <v>86</v>
      </c>
      <c r="AC8" s="2" t="s">
        <v>4</v>
      </c>
      <c r="AD8" s="2" t="s">
        <v>15</v>
      </c>
      <c r="AE8" s="106" t="s">
        <v>81</v>
      </c>
      <c r="AF8" s="97" t="s">
        <v>106</v>
      </c>
      <c r="AG8" s="92" t="s">
        <v>83</v>
      </c>
      <c r="AH8" s="99" t="s">
        <v>84</v>
      </c>
      <c r="AI8" s="97" t="s">
        <v>107</v>
      </c>
      <c r="AJ8" s="92" t="s">
        <v>86</v>
      </c>
      <c r="AK8" s="2" t="s">
        <v>4</v>
      </c>
      <c r="AL8" s="2" t="s">
        <v>15</v>
      </c>
      <c r="AM8" s="106" t="s">
        <v>81</v>
      </c>
      <c r="AN8" s="97" t="s">
        <v>106</v>
      </c>
      <c r="AO8" s="92" t="s">
        <v>83</v>
      </c>
      <c r="AP8" s="99" t="s">
        <v>84</v>
      </c>
      <c r="AQ8" s="97" t="s">
        <v>107</v>
      </c>
      <c r="AR8" s="92" t="s">
        <v>86</v>
      </c>
      <c r="AS8" s="2" t="s">
        <v>4</v>
      </c>
      <c r="AT8" s="2" t="s">
        <v>15</v>
      </c>
      <c r="AU8" s="106" t="s">
        <v>81</v>
      </c>
      <c r="AV8" s="97" t="s">
        <v>106</v>
      </c>
      <c r="AW8" s="92" t="s">
        <v>83</v>
      </c>
      <c r="AX8" s="99" t="s">
        <v>84</v>
      </c>
      <c r="AY8" s="97" t="s">
        <v>107</v>
      </c>
      <c r="AZ8" s="92" t="s">
        <v>86</v>
      </c>
      <c r="BA8" s="2" t="s">
        <v>4</v>
      </c>
      <c r="BB8" s="2" t="s">
        <v>15</v>
      </c>
      <c r="BC8" s="46" t="s">
        <v>22</v>
      </c>
      <c r="BD8" s="27" t="s">
        <v>22</v>
      </c>
      <c r="BE8" s="75" t="s">
        <v>22</v>
      </c>
      <c r="BF8" s="26" t="s">
        <v>16</v>
      </c>
      <c r="BG8" s="26" t="s">
        <v>17</v>
      </c>
      <c r="BH8" s="10" t="s">
        <v>74</v>
      </c>
      <c r="BI8" s="2" t="s">
        <v>5</v>
      </c>
      <c r="BK8" s="86" t="s">
        <v>94</v>
      </c>
      <c r="BL8" s="86" t="s">
        <v>87</v>
      </c>
      <c r="BM8" s="86" t="s">
        <v>95</v>
      </c>
      <c r="BN8" s="86" t="s">
        <v>88</v>
      </c>
      <c r="BO8" s="86" t="s">
        <v>105</v>
      </c>
      <c r="BP8" s="86" t="s">
        <v>96</v>
      </c>
      <c r="BQ8" s="86" t="s">
        <v>89</v>
      </c>
      <c r="BR8" s="86" t="s">
        <v>97</v>
      </c>
      <c r="BS8" s="86" t="s">
        <v>109</v>
      </c>
      <c r="BT8" s="87" t="s">
        <v>104</v>
      </c>
      <c r="BU8" s="86" t="s">
        <v>98</v>
      </c>
      <c r="BV8" s="86" t="s">
        <v>90</v>
      </c>
      <c r="BW8" s="86" t="s">
        <v>99</v>
      </c>
      <c r="BX8" s="86" t="s">
        <v>91</v>
      </c>
      <c r="BY8" s="87" t="s">
        <v>103</v>
      </c>
      <c r="BZ8" s="86" t="s">
        <v>100</v>
      </c>
      <c r="CA8" s="86" t="s">
        <v>92</v>
      </c>
      <c r="CB8" s="86" t="s">
        <v>101</v>
      </c>
      <c r="CC8" s="87" t="s">
        <v>93</v>
      </c>
      <c r="CD8" s="87" t="s">
        <v>102</v>
      </c>
      <c r="CE8" s="86" t="s">
        <v>114</v>
      </c>
      <c r="CF8" s="86" t="s">
        <v>115</v>
      </c>
      <c r="CG8" s="86" t="s">
        <v>116</v>
      </c>
      <c r="CH8" s="86" t="s">
        <v>117</v>
      </c>
      <c r="CI8" s="87" t="s">
        <v>124</v>
      </c>
      <c r="CJ8" s="86" t="s">
        <v>119</v>
      </c>
      <c r="CK8" s="86" t="s">
        <v>120</v>
      </c>
      <c r="CL8" s="86" t="s">
        <v>121</v>
      </c>
      <c r="CM8" s="87" t="s">
        <v>122</v>
      </c>
      <c r="CN8" s="87" t="s">
        <v>123</v>
      </c>
    </row>
    <row r="9" spans="1:92" ht="12.75">
      <c r="A9" s="8">
        <v>1</v>
      </c>
      <c r="B9" s="8" t="s">
        <v>175</v>
      </c>
      <c r="C9" s="8" t="s">
        <v>213</v>
      </c>
      <c r="D9" s="8" t="s">
        <v>176</v>
      </c>
      <c r="E9" s="8" t="s">
        <v>212</v>
      </c>
      <c r="F9" s="8" t="s">
        <v>168</v>
      </c>
      <c r="G9" s="98" t="s">
        <v>177</v>
      </c>
      <c r="N9" s="73">
        <v>90</v>
      </c>
      <c r="O9" s="107">
        <v>0</v>
      </c>
      <c r="P9" s="96">
        <v>69.31</v>
      </c>
      <c r="R9" s="107">
        <v>0</v>
      </c>
      <c r="S9" s="96">
        <v>42.61</v>
      </c>
      <c r="U9" s="74">
        <v>1</v>
      </c>
      <c r="V9" s="74">
        <v>1</v>
      </c>
      <c r="AD9" s="73">
        <v>99</v>
      </c>
      <c r="BC9" s="14">
        <f>N9+V9+AD9+AL9+AT9+BB9</f>
        <v>190</v>
      </c>
      <c r="BD9" s="28">
        <f>IF($O$4&gt;0,(LARGE(($N9,$V9,$AD9,$AL9,$AT9,$BB9),1)),"0")</f>
        <v>99</v>
      </c>
      <c r="BE9" s="28">
        <f>BC9-BD9</f>
        <v>91</v>
      </c>
      <c r="BF9" s="8">
        <v>1</v>
      </c>
      <c r="BK9" s="47">
        <f>IF(G9&gt;99,199,G9)</f>
        <v>199</v>
      </c>
      <c r="BL9" s="47">
        <f>IF(H9&gt;99,0,H9)</f>
        <v>0</v>
      </c>
      <c r="BM9" s="47">
        <f>IF(J9&gt;99,199,J9)</f>
        <v>0</v>
      </c>
      <c r="BN9" s="47">
        <f>IF(K9&gt;99,0,K9)</f>
        <v>0</v>
      </c>
      <c r="BO9" s="47">
        <f>BK9+BM9</f>
        <v>199</v>
      </c>
      <c r="BP9" s="47">
        <f>IF(O9&gt;99,199,O9)</f>
        <v>0</v>
      </c>
      <c r="BQ9" s="47">
        <f>IF(P9&gt;99,0,P9)</f>
        <v>69.31</v>
      </c>
      <c r="BR9" s="47">
        <f>IF(R9&gt;99,199,R9)</f>
        <v>0</v>
      </c>
      <c r="BS9" s="47">
        <f>IF(S9&gt;99,0,S9)</f>
        <v>42.61</v>
      </c>
      <c r="BT9" s="47">
        <f>BP9+BR9</f>
        <v>0</v>
      </c>
      <c r="BU9" s="47">
        <f>IF(W9&gt;99,199,W9)</f>
        <v>0</v>
      </c>
      <c r="BV9" s="47">
        <f>IF(X9&gt;99,0,X9)</f>
        <v>0</v>
      </c>
      <c r="BW9" s="47">
        <f>IF(Z9&gt;99,199,Z9)</f>
        <v>0</v>
      </c>
      <c r="BX9" s="47">
        <f>IF(AA9&gt;99,0,AA9)</f>
        <v>0</v>
      </c>
      <c r="BY9" s="47">
        <f>BU9+BW9</f>
        <v>0</v>
      </c>
      <c r="BZ9" s="47">
        <f>IF(AE9&gt;99,199,AE9)</f>
        <v>0</v>
      </c>
      <c r="CA9" s="47">
        <f>IF(AF9&gt;99,0,AF9)</f>
        <v>0</v>
      </c>
      <c r="CB9" s="47">
        <f>IF(AH9&gt;99,199,AH9)</f>
        <v>0</v>
      </c>
      <c r="CC9" s="47">
        <f>IF(AI9&gt;99,0,AI9)</f>
        <v>0</v>
      </c>
      <c r="CD9" s="47">
        <f>BZ9+CB9</f>
        <v>0</v>
      </c>
      <c r="CE9" s="47">
        <f>IF(AM9&gt;99,199,AM9)</f>
        <v>0</v>
      </c>
      <c r="CF9" s="47">
        <f>IF(AN9&gt;99,0,AN9)</f>
        <v>0</v>
      </c>
      <c r="CG9" s="47">
        <f>IF(AP9&gt;99,199,AP9)</f>
        <v>0</v>
      </c>
      <c r="CH9" s="47">
        <f>IF(AQ9&gt;99,0,AQ9)</f>
        <v>0</v>
      </c>
      <c r="CI9" s="47">
        <f>CE9+CG9</f>
        <v>0</v>
      </c>
      <c r="CJ9" s="47">
        <f>IF(AU9&gt;99,199,AU9)</f>
        <v>0</v>
      </c>
      <c r="CK9" s="47">
        <f>IF(AV9&gt;99,0,AV9)</f>
        <v>0</v>
      </c>
      <c r="CL9" s="47">
        <f>IF(AX9&gt;99,199,AX9)</f>
        <v>0</v>
      </c>
      <c r="CM9" s="47">
        <f>IF(AY9&gt;99,0,AY9)</f>
        <v>0</v>
      </c>
      <c r="CN9" s="47">
        <f>CJ9+CL9</f>
        <v>0</v>
      </c>
    </row>
    <row r="10" spans="1:92" ht="12.75">
      <c r="A10" s="8">
        <v>2</v>
      </c>
      <c r="B10" s="8" t="s">
        <v>173</v>
      </c>
      <c r="C10" s="8" t="s">
        <v>211</v>
      </c>
      <c r="D10" s="8" t="s">
        <v>174</v>
      </c>
      <c r="E10" s="8" t="s">
        <v>212</v>
      </c>
      <c r="F10" s="8" t="s">
        <v>154</v>
      </c>
      <c r="G10" s="98">
        <v>4</v>
      </c>
      <c r="H10" s="94">
        <v>65.34</v>
      </c>
      <c r="M10" s="73">
        <v>1</v>
      </c>
      <c r="N10" s="73">
        <v>1</v>
      </c>
      <c r="U10" s="74">
        <v>99</v>
      </c>
      <c r="V10" s="74">
        <v>99</v>
      </c>
      <c r="AD10" s="73">
        <v>99</v>
      </c>
      <c r="BC10" s="14">
        <f>N10+V10+AD10+AL10+AT10+BB10</f>
        <v>199</v>
      </c>
      <c r="BD10" s="28">
        <f>IF($O$4&gt;0,(LARGE(($N10,$V10,$AD10,$AL10,$AT10,$BB10),1)),"0")</f>
        <v>99</v>
      </c>
      <c r="BE10" s="28">
        <f>BC10-BD10</f>
        <v>100</v>
      </c>
      <c r="BK10" s="47">
        <f>IF(G10&gt;99,199,G10)</f>
        <v>4</v>
      </c>
      <c r="BL10" s="47">
        <f>IF(H10&gt;99,0,H10)</f>
        <v>65.34</v>
      </c>
      <c r="BM10" s="47">
        <f>IF(J10&gt;99,199,J10)</f>
        <v>0</v>
      </c>
      <c r="BN10" s="47">
        <f>IF(K10&gt;99,0,K10)</f>
        <v>0</v>
      </c>
      <c r="BO10" s="47">
        <f>BK10+BM10</f>
        <v>4</v>
      </c>
      <c r="BP10" s="47">
        <f>IF(O10&gt;99,199,O10)</f>
        <v>0</v>
      </c>
      <c r="BQ10" s="47">
        <f>IF(P10&gt;99,0,P10)</f>
        <v>0</v>
      </c>
      <c r="BR10" s="47">
        <f>IF(R10&gt;99,199,R10)</f>
        <v>0</v>
      </c>
      <c r="BS10" s="47">
        <f>IF(S10&gt;99,0,S10)</f>
        <v>0</v>
      </c>
      <c r="BT10" s="47">
        <f>BP10+BR10</f>
        <v>0</v>
      </c>
      <c r="BU10" s="47">
        <f>IF(W10&gt;99,199,W10)</f>
        <v>0</v>
      </c>
      <c r="BV10" s="47">
        <f>IF(X10&gt;99,0,X10)</f>
        <v>0</v>
      </c>
      <c r="BW10" s="47">
        <f>IF(Z10&gt;99,199,Z10)</f>
        <v>0</v>
      </c>
      <c r="BX10" s="47">
        <f>IF(AA10&gt;99,0,AA10)</f>
        <v>0</v>
      </c>
      <c r="BY10" s="47">
        <f>BU10+BW10</f>
        <v>0</v>
      </c>
      <c r="BZ10" s="47">
        <f>IF(AE10&gt;99,199,AE10)</f>
        <v>0</v>
      </c>
      <c r="CA10" s="47">
        <f>IF(AF10&gt;99,0,AF10)</f>
        <v>0</v>
      </c>
      <c r="CB10" s="47">
        <f>IF(AH10&gt;99,199,AH10)</f>
        <v>0</v>
      </c>
      <c r="CC10" s="47">
        <f>IF(AI10&gt;99,0,AI10)</f>
        <v>0</v>
      </c>
      <c r="CD10" s="47">
        <f>BZ10+CB10</f>
        <v>0</v>
      </c>
      <c r="CE10" s="47">
        <f>IF(AM10&gt;99,199,AM10)</f>
        <v>0</v>
      </c>
      <c r="CF10" s="47">
        <f>IF(AN10&gt;99,0,AN10)</f>
        <v>0</v>
      </c>
      <c r="CG10" s="47">
        <f>IF(AP10&gt;99,199,AP10)</f>
        <v>0</v>
      </c>
      <c r="CH10" s="47">
        <f>IF(AQ10&gt;99,0,AQ10)</f>
        <v>0</v>
      </c>
      <c r="CI10" s="47">
        <f>CE10+CG10</f>
        <v>0</v>
      </c>
      <c r="CJ10" s="47">
        <f>IF(AU10&gt;99,199,AU10)</f>
        <v>0</v>
      </c>
      <c r="CK10" s="47">
        <f>IF(AV10&gt;99,0,AV10)</f>
        <v>0</v>
      </c>
      <c r="CL10" s="47">
        <f>IF(AX10&gt;99,199,AX10)</f>
        <v>0</v>
      </c>
      <c r="CM10" s="47">
        <f>IF(AY10&gt;99,0,AY10)</f>
        <v>0</v>
      </c>
      <c r="CN10" s="47">
        <f>CJ10+CL10</f>
        <v>0</v>
      </c>
    </row>
  </sheetData>
  <sheetProtection sheet="1" objects="1" scenarios="1"/>
  <mergeCells count="32">
    <mergeCell ref="A4:B4"/>
    <mergeCell ref="C4:E4"/>
    <mergeCell ref="F4:N4"/>
    <mergeCell ref="O4:V4"/>
    <mergeCell ref="BC4:BF4"/>
    <mergeCell ref="A5:B5"/>
    <mergeCell ref="AM7:AT7"/>
    <mergeCell ref="AU7:BB7"/>
    <mergeCell ref="AM6:AT6"/>
    <mergeCell ref="O5:V5"/>
    <mergeCell ref="BC5:BF5"/>
    <mergeCell ref="BC6:BE6"/>
    <mergeCell ref="AU6:BB6"/>
    <mergeCell ref="A1:BI1"/>
    <mergeCell ref="A3:B3"/>
    <mergeCell ref="C3:E3"/>
    <mergeCell ref="F3:N3"/>
    <mergeCell ref="O3:V3"/>
    <mergeCell ref="W3:AL5"/>
    <mergeCell ref="C5:E5"/>
    <mergeCell ref="F5:N5"/>
    <mergeCell ref="BC3:BF3"/>
    <mergeCell ref="BH3:BI7"/>
    <mergeCell ref="G7:N7"/>
    <mergeCell ref="A6:E7"/>
    <mergeCell ref="G6:N6"/>
    <mergeCell ref="O6:V6"/>
    <mergeCell ref="W6:AD6"/>
    <mergeCell ref="AE6:AL6"/>
    <mergeCell ref="O7:V7"/>
    <mergeCell ref="W7:AD7"/>
    <mergeCell ref="AE7:AL7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76">
      <formula1>"ja,nee"</formula1>
    </dataValidation>
    <dataValidation type="decimal" allowBlank="1" showInputMessage="1" showErrorMessage="1" sqref="H1:H2 K1:K2 P1:P2 S1:S2 X1:X2 AA1:AA2 AI1:AI2 AF1:AF2 AN1:AN2 AQ1:AQ2 AY1:AY2 AV1:AV2 AV9:AV65476 AY9:AY65476 AN9:AN65476 AQ9:AQ65476 AF9:AF65476 K9:K65476 S9:S65476 P9:P65476 X9:X65476 AA9:AA65476 H9:H65476 AI9:AI65476">
      <formula1>0</formula1>
      <formula2>999</formula2>
    </dataValidation>
    <dataValidation type="decimal" allowBlank="1" showInputMessage="1" showErrorMessage="1" sqref="L1:L2 I1:I2 T1:T2 Q1:Q2 AG1:AG2 AB1:AB2 Y1:Y2 AJ1:AJ2 AR1:AR2 AO1:AO2 AW1:AW2 AZ1:AZ2 AZ9:AZ65476 AW9:AW65476 AR9:AR65476 AO9:AO65476 AJ9:AJ65476 Q9:Q65476 AG9:AG65476 AB9:AB65476 I9:I65476 T9:T65476 Y9:Y65476 L9:L65476">
      <formula1>0</formula1>
      <formula2>10</formula2>
    </dataValidation>
    <dataValidation operator="lessThan" allowBlank="1" showInputMessage="1" showErrorMessage="1" sqref="O1:O2 AE1:AE2 AU1:AU2 AU9:AU65476 AE9:AE65476 O9:O6547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Yvonne Buis-Franken</cp:lastModifiedBy>
  <cp:lastPrinted>2015-05-18T14:22:53Z</cp:lastPrinted>
  <dcterms:created xsi:type="dcterms:W3CDTF">2007-03-07T12:54:43Z</dcterms:created>
  <dcterms:modified xsi:type="dcterms:W3CDTF">2021-12-27T21:09:46Z</dcterms:modified>
  <cp:category/>
  <cp:version/>
  <cp:contentType/>
  <cp:contentStatus/>
</cp:coreProperties>
</file>