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760" windowWidth="20740" windowHeight="11760" tabRatio="861" firstSheet="5" activeTab="13"/>
  </bookViews>
  <sheets>
    <sheet name="Informatie" sheetId="1" r:id="rId1"/>
    <sheet name="50(AB)" sheetId="2" r:id="rId2"/>
    <sheet name="60(AB)" sheetId="3" r:id="rId3"/>
    <sheet name="70(AB)" sheetId="4" r:id="rId4"/>
    <sheet name="70(C)" sheetId="5" r:id="rId5"/>
    <sheet name="80(C)" sheetId="6" r:id="rId6"/>
    <sheet name="80(DE)" sheetId="7" r:id="rId7"/>
    <sheet name="90(C)" sheetId="8" r:id="rId8"/>
    <sheet name="90(DE)" sheetId="9" r:id="rId9"/>
    <sheet name="100(DE)" sheetId="10" r:id="rId10"/>
    <sheet name="100(C)" sheetId="11" r:id="rId11"/>
    <sheet name="110(DE)" sheetId="12" r:id="rId12"/>
    <sheet name="120(DE)" sheetId="13" r:id="rId13"/>
    <sheet name="130(DE)" sheetId="14" r:id="rId14"/>
    <sheet name="100-130(CDE)" sheetId="15" state="hidden" r:id="rId15"/>
    <sheet name="Kampioenen" sheetId="16" r:id="rId16"/>
    <sheet name="Diversen" sheetId="17" r:id="rId17"/>
    <sheet name="Instellingen" sheetId="18" r:id="rId18"/>
    <sheet name="Afvaardiging" sheetId="19" r:id="rId19"/>
  </sheets>
  <definedNames>
    <definedName name="Dressuur" localSheetId="16">'Diversen'!#REF!</definedName>
    <definedName name="Dressuur_1" localSheetId="16">'Diversen'!#REF!</definedName>
    <definedName name="Dressuur_2" localSheetId="16">'Diversen'!#REF!</definedName>
    <definedName name="Dressuur_3" localSheetId="16">'Diversen'!#REF!</definedName>
    <definedName name="_xlnm.Print_Titles" localSheetId="18">'Afvaardiging'!$3:$4</definedName>
    <definedName name="_xlnm.Print_Titles" localSheetId="16">'Diversen'!$8:$8</definedName>
    <definedName name="_xlnm.Print_Titles" localSheetId="15">'Kampioenen'!$4:$4</definedName>
    <definedName name="Springen" localSheetId="16">'Diversen'!#REF!</definedName>
    <definedName name="Springen_1" localSheetId="16">'Diversen'!#REF!</definedName>
    <definedName name="Springen_10" localSheetId="16">'Diversen'!#REF!</definedName>
    <definedName name="Springen_11" localSheetId="16">'Diversen'!#REF!</definedName>
    <definedName name="Springen_12" localSheetId="16">'Diversen'!#REF!</definedName>
    <definedName name="Springen_13" localSheetId="16">'Diversen'!#REF!</definedName>
    <definedName name="Springen_14" localSheetId="16">'Diversen'!#REF!</definedName>
    <definedName name="Springen_15" localSheetId="16">'Diversen'!#REF!</definedName>
    <definedName name="Springen_16" localSheetId="16">'Diversen'!#REF!</definedName>
    <definedName name="Springen_17" localSheetId="16">'Diversen'!#REF!</definedName>
    <definedName name="Springen_2" localSheetId="16">'Diversen'!#REF!</definedName>
    <definedName name="Springen_3" localSheetId="16">'Diversen'!#REF!</definedName>
    <definedName name="Springen_4" localSheetId="16">'Diversen'!#REF!</definedName>
    <definedName name="Springen_5" localSheetId="16">'Diversen'!#REF!</definedName>
    <definedName name="Springen_6" localSheetId="16">'Diversen'!#REF!</definedName>
    <definedName name="Springen_7" localSheetId="16">'Diversen'!#REF!</definedName>
    <definedName name="Springen_8" localSheetId="16">'Diversen'!#REF!</definedName>
    <definedName name="Springen_9" localSheetId="16">'Diversen'!#REF!</definedName>
  </definedNames>
  <calcPr fullCalcOnLoad="1"/>
</workbook>
</file>

<file path=xl/sharedStrings.xml><?xml version="1.0" encoding="utf-8"?>
<sst xmlns="http://schemas.openxmlformats.org/spreadsheetml/2006/main" count="1735" uniqueCount="234">
  <si>
    <t>Ruiter/amazone</t>
  </si>
  <si>
    <t>Paard/pony</t>
  </si>
  <si>
    <t>cat.</t>
  </si>
  <si>
    <t>vereniging</t>
  </si>
  <si>
    <t>pl.</t>
  </si>
  <si>
    <t>opmerking</t>
  </si>
  <si>
    <t>Comb.nr.</t>
  </si>
  <si>
    <t>Selectie uitslagen</t>
  </si>
  <si>
    <t>Kring:</t>
  </si>
  <si>
    <t>Klasse:</t>
  </si>
  <si>
    <t>Cat.:</t>
  </si>
  <si>
    <t>Plaatsingspunten niet gestart:</t>
  </si>
  <si>
    <t>Aantal reserves:</t>
  </si>
  <si>
    <t>Lokatie:</t>
  </si>
  <si>
    <t>Datum:</t>
  </si>
  <si>
    <t>pl.p.</t>
  </si>
  <si>
    <t>Afv.</t>
  </si>
  <si>
    <t>Res.</t>
  </si>
  <si>
    <t>Pl.</t>
  </si>
  <si>
    <t>Afvaardiging aan de Regio Kampioenschappen</t>
  </si>
  <si>
    <t>Volgnr.</t>
  </si>
  <si>
    <t>Klasse</t>
  </si>
  <si>
    <t>pl.pnt</t>
  </si>
  <si>
    <t>Cat.</t>
  </si>
  <si>
    <t>Vereniging</t>
  </si>
  <si>
    <t>Opmerking</t>
  </si>
  <si>
    <t>Aantal wedstrijden:</t>
  </si>
  <si>
    <t>Aantal afvaardiging Regio:</t>
  </si>
  <si>
    <t>Regio Kampioenen</t>
  </si>
  <si>
    <t>Totaal beste</t>
  </si>
  <si>
    <t>Totaal pl.pnt.</t>
  </si>
  <si>
    <t>Aantal per klasse:</t>
  </si>
  <si>
    <t>Springen</t>
  </si>
  <si>
    <t>Aantal afval resultaten:</t>
  </si>
  <si>
    <t>Tot.</t>
  </si>
  <si>
    <t>afval</t>
  </si>
  <si>
    <t>Beste</t>
  </si>
  <si>
    <t>Waarde</t>
  </si>
  <si>
    <t>Gegevens:</t>
  </si>
  <si>
    <t>Naam van de Kring:</t>
  </si>
  <si>
    <t>Regio</t>
  </si>
  <si>
    <t>Interval plaatsingspunten:</t>
  </si>
  <si>
    <t>1=(1,2,3,etc) / 2=(1,3,5,etc)</t>
  </si>
  <si>
    <t>Aantal selectie wedstrijden:</t>
  </si>
  <si>
    <t>(De laagste waarde heeft voorrang, niet ingevulde gegevens doen niet mee voor de volgorde van het resultaat)</t>
  </si>
  <si>
    <t>Totaal beste plaatsingspunten:</t>
  </si>
  <si>
    <t>(dit is een vaste waarde en heeft de hoogste voorrang)</t>
  </si>
  <si>
    <t>Plaatsingspunten 4e wedstrijd:</t>
  </si>
  <si>
    <t>Plaatsingspunten 3e wedstrijd:</t>
  </si>
  <si>
    <t>Plaatsingspunten 2e wedstrijd:</t>
  </si>
  <si>
    <t>Plaatsingspunten 1e wedstrijd:</t>
  </si>
  <si>
    <t>Totaal alle plaatsingspunten:</t>
  </si>
  <si>
    <t>Omschrijving</t>
  </si>
  <si>
    <t>Lokatie</t>
  </si>
  <si>
    <t>Datum</t>
  </si>
  <si>
    <t>1e wedstrijd</t>
  </si>
  <si>
    <t>2e wedstrijd</t>
  </si>
  <si>
    <t>3e wedstrijd</t>
  </si>
  <si>
    <t>4e wedstrijd</t>
  </si>
  <si>
    <t>Selectie wedstrijd</t>
  </si>
  <si>
    <t>Wedstrijd nummer:</t>
  </si>
  <si>
    <t>klasse</t>
  </si>
  <si>
    <t>Ftn</t>
  </si>
  <si>
    <t>Bar.</t>
  </si>
  <si>
    <t>Stijl tijd</t>
  </si>
  <si>
    <t>Plaatsingspunten niet gefinisht</t>
  </si>
  <si>
    <t>Blanko is volgens plaatsing</t>
  </si>
  <si>
    <t>Volgorde ex-aequo regeling:</t>
  </si>
  <si>
    <t>Afvaardiging Regiokampioenschappen</t>
  </si>
  <si>
    <t>Afv. Regio</t>
  </si>
  <si>
    <t>Aanmelden; Afmelden, Blanko is iedereen</t>
  </si>
  <si>
    <t>kl.</t>
  </si>
  <si>
    <t>Sortering fouten</t>
  </si>
  <si>
    <t>LEES ONDERSTAANDE INFO EERST!!</t>
  </si>
  <si>
    <t>Zowel de afgevaardigden als de reserves dienen zich aan te melden met een digitaal inschrijf formulier bij het secretariaat van de kring .</t>
  </si>
  <si>
    <t>ftn1</t>
  </si>
  <si>
    <t>styl1</t>
  </si>
  <si>
    <t>wvr1</t>
  </si>
  <si>
    <t>ftn2</t>
  </si>
  <si>
    <t>styl2</t>
  </si>
  <si>
    <t>wvr2</t>
  </si>
  <si>
    <t>styl1  1e</t>
  </si>
  <si>
    <t>styl2  1e bar.</t>
  </si>
  <si>
    <t>styl1  2e</t>
  </si>
  <si>
    <t>styl1  3e</t>
  </si>
  <si>
    <t>styl2  3e bar.</t>
  </si>
  <si>
    <t>styl1  4e</t>
  </si>
  <si>
    <t>styl2  4e bar.</t>
  </si>
  <si>
    <t>ftn1  1e</t>
  </si>
  <si>
    <t>ftn2  1e</t>
  </si>
  <si>
    <t>ftn1  2e</t>
  </si>
  <si>
    <t>ftn2  2e</t>
  </si>
  <si>
    <t>ftn1  3e</t>
  </si>
  <si>
    <t>ftn2  3e</t>
  </si>
  <si>
    <t>ftn1  4e</t>
  </si>
  <si>
    <t>ftn2  4e</t>
  </si>
  <si>
    <t xml:space="preserve"> 4e tot ftn</t>
  </si>
  <si>
    <t>3e tot ftn</t>
  </si>
  <si>
    <t>2e tot ftn</t>
  </si>
  <si>
    <t>1e tot ftn</t>
  </si>
  <si>
    <t>tijd1</t>
  </si>
  <si>
    <t>tijd2</t>
  </si>
  <si>
    <t>1: fouten barrage</t>
  </si>
  <si>
    <t>styl2  2e bar.</t>
  </si>
  <si>
    <t>5e wedstrijd</t>
  </si>
  <si>
    <t>6e wedstrijd</t>
  </si>
  <si>
    <t>Plaatsingspunten 6e wedstrijd:</t>
  </si>
  <si>
    <t>Plaatsingspunten 5e wedstrijd:</t>
  </si>
  <si>
    <t>ftn1  5e</t>
  </si>
  <si>
    <t>styl1  5e</t>
  </si>
  <si>
    <t>ftn2  5e</t>
  </si>
  <si>
    <t>styl2  5e bar.</t>
  </si>
  <si>
    <t xml:space="preserve"> 5e tot ftn</t>
  </si>
  <si>
    <t>ftn1  6e</t>
  </si>
  <si>
    <t>styl1  6e</t>
  </si>
  <si>
    <t>ftn2  6e</t>
  </si>
  <si>
    <t>styl2  6e bar.</t>
  </si>
  <si>
    <t xml:space="preserve"> 6e tot ftn</t>
  </si>
  <si>
    <t>5e tot ftn</t>
  </si>
  <si>
    <t xml:space="preserve"> </t>
  </si>
  <si>
    <t>A / B</t>
  </si>
  <si>
    <t>C</t>
  </si>
  <si>
    <t>D / E</t>
  </si>
  <si>
    <t>C / D / E</t>
  </si>
  <si>
    <t>Klasse BB verbergen</t>
  </si>
  <si>
    <t>zie dressuur</t>
  </si>
  <si>
    <t>Zie dressuur</t>
  </si>
  <si>
    <t>Nee</t>
  </si>
  <si>
    <t>Discipline:</t>
  </si>
  <si>
    <t>Ruiter / amazone</t>
  </si>
  <si>
    <t>Maximaal aantal strafpunten</t>
  </si>
  <si>
    <t>0.70</t>
  </si>
  <si>
    <t>0.80</t>
  </si>
  <si>
    <t>0.90</t>
  </si>
  <si>
    <t>1.00</t>
  </si>
  <si>
    <t>Klasse 100-130(CDE) samenvoegen</t>
  </si>
  <si>
    <t>1.00 - 1.30</t>
  </si>
  <si>
    <t xml:space="preserve">Import gegevens </t>
  </si>
  <si>
    <t>0.50</t>
  </si>
  <si>
    <t>0.60</t>
  </si>
  <si>
    <t>1.10</t>
  </si>
  <si>
    <t>1.20</t>
  </si>
  <si>
    <t>1.30</t>
  </si>
  <si>
    <t>Laag Soeren</t>
  </si>
  <si>
    <t>12/13 november 2022</t>
  </si>
  <si>
    <t>11 december 2022</t>
  </si>
  <si>
    <t>Brummen</t>
  </si>
  <si>
    <t>14 januari 2023</t>
  </si>
  <si>
    <t>965021UA</t>
  </si>
  <si>
    <t>Uiterwaardens Xtra Beautiful</t>
  </si>
  <si>
    <t>Oortveldruiters, PC. De</t>
  </si>
  <si>
    <t>922980SB</t>
  </si>
  <si>
    <t>Sunrise</t>
  </si>
  <si>
    <t>Ppsv. Bussloo, PC.</t>
  </si>
  <si>
    <t>Veluwezoom (HSV.), PC. De</t>
  </si>
  <si>
    <t>931755AH</t>
  </si>
  <si>
    <t>Annabel Van De Stompslag</t>
  </si>
  <si>
    <t>IJsselruiters, PC. De</t>
  </si>
  <si>
    <t>918292MK</t>
  </si>
  <si>
    <t>Meedenbliks's Gwen</t>
  </si>
  <si>
    <t>Graafschap, PC. De</t>
  </si>
  <si>
    <t>939353GB</t>
  </si>
  <si>
    <t>Gjelt van de Haar</t>
  </si>
  <si>
    <t>820058DK</t>
  </si>
  <si>
    <t>Dalles</t>
  </si>
  <si>
    <t>Uit1</t>
  </si>
  <si>
    <t>900940HK</t>
  </si>
  <si>
    <t>Hooghei's Chesterfield</t>
  </si>
  <si>
    <t>901883JV</t>
  </si>
  <si>
    <t>Jenny</t>
  </si>
  <si>
    <t>924087NB</t>
  </si>
  <si>
    <t>Niklàs B.</t>
  </si>
  <si>
    <t>958724CB</t>
  </si>
  <si>
    <t>Coco Chanel</t>
  </si>
  <si>
    <t>939649CC</t>
  </si>
  <si>
    <t>Creekman's Cas</t>
  </si>
  <si>
    <t>939592EC</t>
  </si>
  <si>
    <t>Eikenhorst's Marius</t>
  </si>
  <si>
    <t>940044BV</t>
  </si>
  <si>
    <t>Eikenhorst's Bram</t>
  </si>
  <si>
    <t>947569VN</t>
  </si>
  <si>
    <t>Vitalis</t>
  </si>
  <si>
    <t>964973HB</t>
  </si>
  <si>
    <t>Hors-ink's Mi J' Amor</t>
  </si>
  <si>
    <t>950575ME</t>
  </si>
  <si>
    <t>Maybel</t>
  </si>
  <si>
    <t>Gorssel-Zutphen, PC.</t>
  </si>
  <si>
    <t>919180BP</t>
  </si>
  <si>
    <t>Bravoure d'Ecueil</t>
  </si>
  <si>
    <t>Uit2</t>
  </si>
  <si>
    <t>894343SL</t>
  </si>
  <si>
    <t>Arjano Armani</t>
  </si>
  <si>
    <t>896926ZK</t>
  </si>
  <si>
    <t>Zapp Power</t>
  </si>
  <si>
    <t>NG</t>
  </si>
  <si>
    <t>904822FL</t>
  </si>
  <si>
    <t>Fellow</t>
  </si>
  <si>
    <t>939279GD</t>
  </si>
  <si>
    <t>Geisha</t>
  </si>
  <si>
    <t>914184LX</t>
  </si>
  <si>
    <t>Skaergardens Celtic Night</t>
  </si>
  <si>
    <t>944382SO</t>
  </si>
  <si>
    <t>Sem</t>
  </si>
  <si>
    <t>Felice Amadeo</t>
  </si>
  <si>
    <t>0.50 -A</t>
  </si>
  <si>
    <t>Maud Born</t>
  </si>
  <si>
    <t>0.60 -B</t>
  </si>
  <si>
    <t>Anouk Hammers</t>
  </si>
  <si>
    <t>1.00 -D</t>
  </si>
  <si>
    <t>Lisa Kunze</t>
  </si>
  <si>
    <t>1.00 -E</t>
  </si>
  <si>
    <t>Sophie Buis</t>
  </si>
  <si>
    <t>Carmen Koers</t>
  </si>
  <si>
    <t>1.20 -E</t>
  </si>
  <si>
    <t>Felyne Boschloo - Karsijns</t>
  </si>
  <si>
    <t>0.80 -C</t>
  </si>
  <si>
    <t>Brit Vaartjes</t>
  </si>
  <si>
    <t>0.90 -C</t>
  </si>
  <si>
    <t>Vera te Bokkel</t>
  </si>
  <si>
    <t>0.80 -D</t>
  </si>
  <si>
    <t>Lisanne Corporaal</t>
  </si>
  <si>
    <t>Xander Corporaal</t>
  </si>
  <si>
    <t>Franke Verwaijen</t>
  </si>
  <si>
    <t>Samara Nikkels</t>
  </si>
  <si>
    <t>Malou Eccles</t>
  </si>
  <si>
    <t>Iris Papen</t>
  </si>
  <si>
    <t>Tess Lammers</t>
  </si>
  <si>
    <t>0.80 -E</t>
  </si>
  <si>
    <t>Simone Kragt</t>
  </si>
  <si>
    <t>Marieke Lammers</t>
  </si>
  <si>
    <t>0.90 -D</t>
  </si>
  <si>
    <t>Kristel Djie</t>
  </si>
  <si>
    <t>Amy Xhofleer</t>
  </si>
  <si>
    <t>Pien Oost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</si>
</sst>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42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color indexed="57"/>
      <name val="Arial"/>
      <family val="2"/>
    </font>
    <font>
      <b/>
      <sz val="22"/>
      <color indexed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36363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0" borderId="0" xfId="0" applyAlignment="1" applyProtection="1">
      <alignment horizontal="right" vertical="top"/>
      <protection locked="0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left"/>
    </xf>
    <xf numFmtId="2" fontId="0" fillId="33" borderId="10" xfId="0" applyNumberFormat="1" applyFill="1" applyBorder="1" applyAlignment="1">
      <alignment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 applyProtection="1">
      <alignment horizontal="left"/>
      <protection locked="0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33" borderId="23" xfId="0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33" borderId="13" xfId="0" applyNumberFormat="1" applyFill="1" applyBorder="1" applyAlignment="1" applyProtection="1">
      <alignment horizontal="left"/>
      <protection locked="0"/>
    </xf>
    <xf numFmtId="2" fontId="0" fillId="33" borderId="23" xfId="0" applyNumberForma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3" borderId="18" xfId="0" applyFill="1" applyBorder="1" applyAlignment="1">
      <alignment/>
    </xf>
    <xf numFmtId="164" fontId="0" fillId="34" borderId="17" xfId="0" applyNumberFormat="1" applyFill="1" applyBorder="1" applyAlignment="1">
      <alignment horizontal="center"/>
    </xf>
    <xf numFmtId="164" fontId="0" fillId="33" borderId="17" xfId="0" applyNumberFormat="1" applyFill="1" applyBorder="1" applyAlignment="1">
      <alignment/>
    </xf>
    <xf numFmtId="164" fontId="0" fillId="34" borderId="17" xfId="0" applyNumberFormat="1" applyFill="1" applyBorder="1" applyAlignment="1" applyProtection="1">
      <alignment/>
      <protection locked="0"/>
    </xf>
    <xf numFmtId="164" fontId="0" fillId="34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>
      <alignment/>
    </xf>
    <xf numFmtId="164" fontId="0" fillId="35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4" fillId="0" borderId="0" xfId="58" applyFont="1" applyAlignment="1">
      <alignment horizontal="center" vertical="top" wrapText="1"/>
      <protection/>
    </xf>
    <xf numFmtId="0" fontId="5" fillId="0" borderId="0" xfId="58" applyFont="1" applyAlignment="1">
      <alignment vertical="top" wrapText="1"/>
      <protection/>
    </xf>
    <xf numFmtId="164" fontId="0" fillId="33" borderId="10" xfId="0" applyNumberFormat="1" applyFont="1" applyFill="1" applyBorder="1" applyAlignment="1">
      <alignment/>
    </xf>
    <xf numFmtId="2" fontId="0" fillId="34" borderId="17" xfId="0" applyNumberFormat="1" applyFill="1" applyBorder="1" applyAlignment="1">
      <alignment horizontal="center"/>
    </xf>
    <xf numFmtId="2" fontId="0" fillId="34" borderId="17" xfId="0" applyNumberForma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2" fontId="0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4" borderId="17" xfId="0" applyFill="1" applyBorder="1" applyAlignment="1" applyProtection="1">
      <alignment/>
      <protection locked="0"/>
    </xf>
    <xf numFmtId="0" fontId="0" fillId="35" borderId="10" xfId="0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/>
    </xf>
    <xf numFmtId="0" fontId="0" fillId="0" borderId="2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left" vertical="center"/>
    </xf>
    <xf numFmtId="0" fontId="41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49" fontId="0" fillId="33" borderId="10" xfId="0" applyNumberFormat="1" applyFill="1" applyBorder="1" applyAlignment="1">
      <alignment/>
    </xf>
    <xf numFmtId="49" fontId="2" fillId="0" borderId="0" xfId="0" applyNumberFormat="1" applyFont="1" applyAlignment="1" applyProtection="1">
      <alignment/>
      <protection locked="0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49" fontId="0" fillId="34" borderId="16" xfId="0" applyNumberFormat="1" applyFont="1" applyFill="1" applyBorder="1" applyAlignment="1" applyProtection="1">
      <alignment horizontal="left"/>
      <protection locked="0"/>
    </xf>
    <xf numFmtId="49" fontId="0" fillId="34" borderId="15" xfId="0" applyNumberFormat="1" applyFont="1" applyFill="1" applyBorder="1" applyAlignment="1" applyProtection="1">
      <alignment horizontal="left"/>
      <protection locked="0"/>
    </xf>
    <xf numFmtId="49" fontId="0" fillId="34" borderId="17" xfId="0" applyNumberFormat="1" applyFont="1" applyFill="1" applyBorder="1" applyAlignment="1" applyProtection="1">
      <alignment horizontal="left"/>
      <protection locked="0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34" borderId="16" xfId="0" applyFill="1" applyBorder="1" applyAlignment="1" applyProtection="1">
      <alignment horizontal="left"/>
      <protection locked="0"/>
    </xf>
    <xf numFmtId="0" fontId="0" fillId="34" borderId="15" xfId="0" applyFill="1" applyBorder="1" applyAlignment="1" applyProtection="1">
      <alignment horizontal="left"/>
      <protection locked="0"/>
    </xf>
    <xf numFmtId="0" fontId="0" fillId="34" borderId="17" xfId="0" applyFill="1" applyBorder="1" applyAlignment="1" applyProtection="1">
      <alignment horizontal="left"/>
      <protection locked="0"/>
    </xf>
    <xf numFmtId="0" fontId="0" fillId="35" borderId="16" xfId="0" applyFill="1" applyBorder="1" applyAlignment="1" applyProtection="1">
      <alignment horizontal="left"/>
      <protection locked="0"/>
    </xf>
    <xf numFmtId="0" fontId="0" fillId="35" borderId="15" xfId="0" applyFill="1" applyBorder="1" applyAlignment="1" applyProtection="1">
      <alignment horizontal="left"/>
      <protection locked="0"/>
    </xf>
    <xf numFmtId="0" fontId="0" fillId="35" borderId="17" xfId="0" applyFill="1" applyBorder="1" applyAlignment="1" applyProtection="1">
      <alignment horizontal="left"/>
      <protection locked="0"/>
    </xf>
    <xf numFmtId="49" fontId="0" fillId="35" borderId="16" xfId="0" applyNumberFormat="1" applyFont="1" applyFill="1" applyBorder="1" applyAlignment="1" applyProtection="1">
      <alignment horizontal="left"/>
      <protection locked="0"/>
    </xf>
    <xf numFmtId="49" fontId="0" fillId="35" borderId="15" xfId="0" applyNumberFormat="1" applyFont="1" applyFill="1" applyBorder="1" applyAlignment="1" applyProtection="1">
      <alignment horizontal="left"/>
      <protection locked="0"/>
    </xf>
    <xf numFmtId="49" fontId="0" fillId="35" borderId="17" xfId="0" applyNumberFormat="1" applyFont="1" applyFill="1" applyBorder="1" applyAlignment="1" applyProtection="1">
      <alignment horizontal="left"/>
      <protection locked="0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49" fontId="0" fillId="35" borderId="16" xfId="0" applyNumberFormat="1" applyFont="1" applyFill="1" applyBorder="1" applyAlignment="1">
      <alignment horizontal="left"/>
    </xf>
    <xf numFmtId="49" fontId="0" fillId="35" borderId="15" xfId="0" applyNumberFormat="1" applyFont="1" applyFill="1" applyBorder="1" applyAlignment="1">
      <alignment horizontal="left"/>
    </xf>
    <xf numFmtId="49" fontId="0" fillId="35" borderId="17" xfId="0" applyNumberFormat="1" applyFont="1" applyFill="1" applyBorder="1" applyAlignment="1">
      <alignment horizontal="left"/>
    </xf>
    <xf numFmtId="0" fontId="0" fillId="35" borderId="15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33" borderId="16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5" borderId="15" xfId="0" applyFont="1" applyFill="1" applyBorder="1" applyAlignment="1" applyProtection="1">
      <alignment horizontal="left"/>
      <protection locked="0"/>
    </xf>
    <xf numFmtId="0" fontId="0" fillId="35" borderId="17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A5"/>
  <sheetViews>
    <sheetView zoomScalePageLayoutView="0" workbookViewId="0" topLeftCell="A1">
      <selection activeCell="C4" sqref="C4:E4"/>
    </sheetView>
  </sheetViews>
  <sheetFormatPr defaultColWidth="8.8515625" defaultRowHeight="12.75"/>
  <cols>
    <col min="1" max="1" width="128.28125" style="0" customWidth="1"/>
  </cols>
  <sheetData>
    <row r="1" ht="28.5">
      <c r="A1" s="76" t="s">
        <v>73</v>
      </c>
    </row>
    <row r="2" ht="27.75">
      <c r="A2" s="76"/>
    </row>
    <row r="3" ht="57.75">
      <c r="A3" s="77" t="s">
        <v>74</v>
      </c>
    </row>
    <row r="4" ht="27.75">
      <c r="A4" s="77"/>
    </row>
    <row r="5" ht="27.75" customHeight="1">
      <c r="A5" s="77"/>
    </row>
    <row r="6" ht="27.7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CN13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N13" sqref="N13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134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  <row r="9" spans="2:92" ht="12.75">
      <c r="B9" s="1" t="s">
        <v>155</v>
      </c>
      <c r="C9" s="1" t="s">
        <v>207</v>
      </c>
      <c r="D9" s="1" t="s">
        <v>156</v>
      </c>
      <c r="E9" s="1" t="s">
        <v>208</v>
      </c>
      <c r="F9" s="1" t="s">
        <v>157</v>
      </c>
      <c r="G9" s="62">
        <v>4</v>
      </c>
      <c r="H9" s="80">
        <v>63.84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4</v>
      </c>
      <c r="BL9">
        <f>IF(H9&gt;99,0,H9)</f>
        <v>63.84</v>
      </c>
      <c r="BM9">
        <f>IF(J9&gt;99,199,J9)</f>
        <v>0</v>
      </c>
      <c r="BN9">
        <f>IF(K9&gt;99,0,K9)</f>
        <v>0</v>
      </c>
      <c r="BO9">
        <f>BK9+BM9</f>
        <v>4</v>
      </c>
      <c r="BP9">
        <f>IF(O9&gt;99,199,O9)</f>
        <v>0</v>
      </c>
      <c r="BQ9">
        <f>IF(P9&gt;99,0,P9)</f>
        <v>0</v>
      </c>
      <c r="BR9">
        <f>IF(R9&gt;99,199,R9)</f>
        <v>0</v>
      </c>
      <c r="BS9">
        <f>IF(S9&gt;99,0,S9)</f>
        <v>0</v>
      </c>
      <c r="BT9">
        <f>BP9+BR9</f>
        <v>0</v>
      </c>
      <c r="BU9">
        <f>IF(W9&gt;99,199,W9)</f>
        <v>0</v>
      </c>
      <c r="BV9">
        <f>IF(X9&gt;99,0,X9)</f>
        <v>0</v>
      </c>
      <c r="BW9">
        <f>IF(Z9&gt;99,199,Z9)</f>
        <v>0</v>
      </c>
      <c r="BX9">
        <f>IF(AA9&gt;99,0,AA9)</f>
        <v>0</v>
      </c>
      <c r="BY9">
        <f>BU9+BW9</f>
        <v>0</v>
      </c>
      <c r="BZ9">
        <f>IF(AE9&gt;99,199,AE9)</f>
        <v>0</v>
      </c>
      <c r="CA9">
        <f>IF(AF9&gt;99,0,AF9)</f>
        <v>0</v>
      </c>
      <c r="CB9">
        <f>IF(AH9&gt;99,199,AH9)</f>
        <v>0</v>
      </c>
      <c r="CC9">
        <f>IF(AI9&gt;99,0,AI9)</f>
        <v>0</v>
      </c>
      <c r="CD9">
        <f>BZ9+CB9</f>
        <v>0</v>
      </c>
      <c r="CE9">
        <f>IF(AM9&gt;99,199,AM9)</f>
        <v>0</v>
      </c>
      <c r="CF9">
        <f>IF(AN9&gt;99,0,AN9)</f>
        <v>0</v>
      </c>
      <c r="CG9">
        <f>IF(AP9&gt;99,199,AP9)</f>
        <v>0</v>
      </c>
      <c r="CH9">
        <f>IF(AQ9&gt;99,0,AQ9)</f>
        <v>0</v>
      </c>
      <c r="CI9">
        <f>CE9+CG9</f>
        <v>0</v>
      </c>
      <c r="CJ9">
        <f>IF(AU9&gt;99,199,AU9)</f>
        <v>0</v>
      </c>
      <c r="CK9">
        <f>IF(AV9&gt;99,0,AV9)</f>
        <v>0</v>
      </c>
      <c r="CL9">
        <f>IF(AX9&gt;99,199,AX9)</f>
        <v>0</v>
      </c>
      <c r="CM9">
        <f>IF(AY9&gt;99,0,AY9)</f>
        <v>0</v>
      </c>
      <c r="CN9">
        <f>CJ9+CL9</f>
        <v>0</v>
      </c>
    </row>
    <row r="10" spans="55:92" ht="12.75">
      <c r="BC10">
        <f>N10+V10+AD10+AL10+AT10+BB10</f>
        <v>0</v>
      </c>
      <c r="BE10" s="24">
        <f>BC10-BD10</f>
        <v>0</v>
      </c>
      <c r="BK10">
        <f>IF(G10&gt;99,199,G10)</f>
        <v>0</v>
      </c>
      <c r="BL10">
        <f>IF(H10&gt;99,0,H10)</f>
        <v>0</v>
      </c>
      <c r="BM10">
        <f>IF(J10&gt;99,199,J10)</f>
        <v>0</v>
      </c>
      <c r="BN10">
        <f>IF(K10&gt;99,0,K10)</f>
        <v>0</v>
      </c>
      <c r="BO10">
        <f>BK10+BM10</f>
        <v>0</v>
      </c>
      <c r="BP10">
        <f>IF(O10&gt;99,199,O10)</f>
        <v>0</v>
      </c>
      <c r="BQ10">
        <f>IF(P10&gt;99,0,P10)</f>
        <v>0</v>
      </c>
      <c r="BR10">
        <f>IF(R10&gt;99,199,R10)</f>
        <v>0</v>
      </c>
      <c r="BS10">
        <f>IF(S10&gt;99,0,S10)</f>
        <v>0</v>
      </c>
      <c r="BT10">
        <f>BP10+BR10</f>
        <v>0</v>
      </c>
      <c r="BU10">
        <f>IF(W10&gt;99,199,W10)</f>
        <v>0</v>
      </c>
      <c r="BV10">
        <f>IF(X10&gt;99,0,X10)</f>
        <v>0</v>
      </c>
      <c r="BW10">
        <f>IF(Z10&gt;99,199,Z10)</f>
        <v>0</v>
      </c>
      <c r="BX10">
        <f>IF(AA10&gt;99,0,AA10)</f>
        <v>0</v>
      </c>
      <c r="BY10">
        <f>BU10+BW10</f>
        <v>0</v>
      </c>
      <c r="BZ10">
        <f>IF(AE10&gt;99,199,AE10)</f>
        <v>0</v>
      </c>
      <c r="CA10">
        <f>IF(AF10&gt;99,0,AF10)</f>
        <v>0</v>
      </c>
      <c r="CB10">
        <f>IF(AH10&gt;99,199,AH10)</f>
        <v>0</v>
      </c>
      <c r="CC10">
        <f>IF(AI10&gt;99,0,AI10)</f>
        <v>0</v>
      </c>
      <c r="CD10">
        <f>BZ10+CB10</f>
        <v>0</v>
      </c>
      <c r="CE10">
        <f>IF(AM10&gt;99,199,AM10)</f>
        <v>0</v>
      </c>
      <c r="CF10">
        <f>IF(AN10&gt;99,0,AN10)</f>
        <v>0</v>
      </c>
      <c r="CG10">
        <f>IF(AP10&gt;99,199,AP10)</f>
        <v>0</v>
      </c>
      <c r="CH10">
        <f>IF(AQ10&gt;99,0,AQ10)</f>
        <v>0</v>
      </c>
      <c r="CI10">
        <f>CE10+CG10</f>
        <v>0</v>
      </c>
      <c r="CJ10">
        <f>IF(AU10&gt;99,199,AU10)</f>
        <v>0</v>
      </c>
      <c r="CK10">
        <f>IF(AV10&gt;99,0,AV10)</f>
        <v>0</v>
      </c>
      <c r="CL10">
        <f>IF(AX10&gt;99,199,AX10)</f>
        <v>0</v>
      </c>
      <c r="CM10">
        <f>IF(AY10&gt;99,0,AY10)</f>
        <v>0</v>
      </c>
      <c r="CN10">
        <f>CJ10+CL10</f>
        <v>0</v>
      </c>
    </row>
    <row r="11" spans="2:92" ht="12.75">
      <c r="B11" s="1" t="s">
        <v>158</v>
      </c>
      <c r="C11" s="1" t="s">
        <v>209</v>
      </c>
      <c r="D11" s="1" t="s">
        <v>159</v>
      </c>
      <c r="E11" s="1" t="s">
        <v>210</v>
      </c>
      <c r="F11" s="1" t="s">
        <v>160</v>
      </c>
      <c r="G11" s="62">
        <v>4</v>
      </c>
      <c r="H11" s="80">
        <v>78.92</v>
      </c>
      <c r="M11" s="62">
        <v>2</v>
      </c>
      <c r="N11" s="62">
        <v>2</v>
      </c>
      <c r="BC11">
        <f>N11+V11+AD11+AL11+AT11+BB11</f>
        <v>2</v>
      </c>
      <c r="BE11" s="24">
        <f>BC11-BD11</f>
        <v>2</v>
      </c>
      <c r="BK11">
        <f>IF(G11&gt;99,199,G11)</f>
        <v>4</v>
      </c>
      <c r="BL11">
        <f>IF(H11&gt;99,0,H11)</f>
        <v>78.92</v>
      </c>
      <c r="BM11">
        <f>IF(J11&gt;99,199,J11)</f>
        <v>0</v>
      </c>
      <c r="BN11">
        <f>IF(K11&gt;99,0,K11)</f>
        <v>0</v>
      </c>
      <c r="BO11">
        <f>BK11+BM11</f>
        <v>4</v>
      </c>
      <c r="BP11">
        <f>IF(O11&gt;99,199,O11)</f>
        <v>0</v>
      </c>
      <c r="BQ11">
        <f>IF(P11&gt;99,0,P11)</f>
        <v>0</v>
      </c>
      <c r="BR11">
        <f>IF(R11&gt;99,199,R11)</f>
        <v>0</v>
      </c>
      <c r="BS11">
        <f>IF(S11&gt;99,0,S11)</f>
        <v>0</v>
      </c>
      <c r="BT11">
        <f>BP11+BR11</f>
        <v>0</v>
      </c>
      <c r="BU11">
        <f>IF(W11&gt;99,199,W11)</f>
        <v>0</v>
      </c>
      <c r="BV11">
        <f>IF(X11&gt;99,0,X11)</f>
        <v>0</v>
      </c>
      <c r="BW11">
        <f>IF(Z11&gt;99,199,Z11)</f>
        <v>0</v>
      </c>
      <c r="BX11">
        <f>IF(AA11&gt;99,0,AA11)</f>
        <v>0</v>
      </c>
      <c r="BY11">
        <f>BU11+BW11</f>
        <v>0</v>
      </c>
      <c r="BZ11">
        <f>IF(AE11&gt;99,199,AE11)</f>
        <v>0</v>
      </c>
      <c r="CA11">
        <f>IF(AF11&gt;99,0,AF11)</f>
        <v>0</v>
      </c>
      <c r="CB11">
        <f>IF(AH11&gt;99,199,AH11)</f>
        <v>0</v>
      </c>
      <c r="CC11">
        <f>IF(AI11&gt;99,0,AI11)</f>
        <v>0</v>
      </c>
      <c r="CD11">
        <f>BZ11+CB11</f>
        <v>0</v>
      </c>
      <c r="CE11">
        <f>IF(AM11&gt;99,199,AM11)</f>
        <v>0</v>
      </c>
      <c r="CF11">
        <f>IF(AN11&gt;99,0,AN11)</f>
        <v>0</v>
      </c>
      <c r="CG11">
        <f>IF(AP11&gt;99,199,AP11)</f>
        <v>0</v>
      </c>
      <c r="CH11">
        <f>IF(AQ11&gt;99,0,AQ11)</f>
        <v>0</v>
      </c>
      <c r="CI11">
        <f>CE11+CG11</f>
        <v>0</v>
      </c>
      <c r="CJ11">
        <f>IF(AU11&gt;99,199,AU11)</f>
        <v>0</v>
      </c>
      <c r="CK11">
        <f>IF(AV11&gt;99,0,AV11)</f>
        <v>0</v>
      </c>
      <c r="CL11">
        <f>IF(AX11&gt;99,199,AX11)</f>
        <v>0</v>
      </c>
      <c r="CM11">
        <f>IF(AY11&gt;99,0,AY11)</f>
        <v>0</v>
      </c>
      <c r="CN11">
        <f>CJ11+CL11</f>
        <v>0</v>
      </c>
    </row>
    <row r="12" spans="2:92" ht="12.75">
      <c r="B12" s="1" t="s">
        <v>161</v>
      </c>
      <c r="C12" s="1" t="s">
        <v>211</v>
      </c>
      <c r="D12" s="1" t="s">
        <v>162</v>
      </c>
      <c r="E12" s="1" t="s">
        <v>208</v>
      </c>
      <c r="F12" s="1" t="s">
        <v>150</v>
      </c>
      <c r="G12" s="62">
        <v>8</v>
      </c>
      <c r="H12" s="80">
        <v>67.89</v>
      </c>
      <c r="M12" s="62">
        <v>3</v>
      </c>
      <c r="N12" s="62">
        <v>3</v>
      </c>
      <c r="BC12">
        <f>N12+V12+AD12+AL12+AT12+BB12</f>
        <v>3</v>
      </c>
      <c r="BE12" s="24">
        <f>BC12-BD12</f>
        <v>3</v>
      </c>
      <c r="BK12">
        <f>IF(G12&gt;99,199,G12)</f>
        <v>8</v>
      </c>
      <c r="BL12">
        <f>IF(H12&gt;99,0,H12)</f>
        <v>67.89</v>
      </c>
      <c r="BM12">
        <f>IF(J12&gt;99,199,J12)</f>
        <v>0</v>
      </c>
      <c r="BN12">
        <f>IF(K12&gt;99,0,K12)</f>
        <v>0</v>
      </c>
      <c r="BO12">
        <f>BK12+BM12</f>
        <v>8</v>
      </c>
      <c r="BP12">
        <f>IF(O12&gt;99,199,O12)</f>
        <v>0</v>
      </c>
      <c r="BQ12">
        <f>IF(P12&gt;99,0,P12)</f>
        <v>0</v>
      </c>
      <c r="BR12">
        <f>IF(R12&gt;99,199,R12)</f>
        <v>0</v>
      </c>
      <c r="BS12">
        <f>IF(S12&gt;99,0,S12)</f>
        <v>0</v>
      </c>
      <c r="BT12">
        <f>BP12+BR12</f>
        <v>0</v>
      </c>
      <c r="BU12">
        <f>IF(W12&gt;99,199,W12)</f>
        <v>0</v>
      </c>
      <c r="BV12">
        <f>IF(X12&gt;99,0,X12)</f>
        <v>0</v>
      </c>
      <c r="BW12">
        <f>IF(Z12&gt;99,199,Z12)</f>
        <v>0</v>
      </c>
      <c r="BX12">
        <f>IF(AA12&gt;99,0,AA12)</f>
        <v>0</v>
      </c>
      <c r="BY12">
        <f>BU12+BW12</f>
        <v>0</v>
      </c>
      <c r="BZ12">
        <f>IF(AE12&gt;99,199,AE12)</f>
        <v>0</v>
      </c>
      <c r="CA12">
        <f>IF(AF12&gt;99,0,AF12)</f>
        <v>0</v>
      </c>
      <c r="CB12">
        <f>IF(AH12&gt;99,199,AH12)</f>
        <v>0</v>
      </c>
      <c r="CC12">
        <f>IF(AI12&gt;99,0,AI12)</f>
        <v>0</v>
      </c>
      <c r="CD12">
        <f>BZ12+CB12</f>
        <v>0</v>
      </c>
      <c r="CE12">
        <f>IF(AM12&gt;99,199,AM12)</f>
        <v>0</v>
      </c>
      <c r="CF12">
        <f>IF(AN12&gt;99,0,AN12)</f>
        <v>0</v>
      </c>
      <c r="CG12">
        <f>IF(AP12&gt;99,199,AP12)</f>
        <v>0</v>
      </c>
      <c r="CH12">
        <f>IF(AQ12&gt;99,0,AQ12)</f>
        <v>0</v>
      </c>
      <c r="CI12">
        <f>CE12+CG12</f>
        <v>0</v>
      </c>
      <c r="CJ12">
        <f>IF(AU12&gt;99,199,AU12)</f>
        <v>0</v>
      </c>
      <c r="CK12">
        <f>IF(AV12&gt;99,0,AV12)</f>
        <v>0</v>
      </c>
      <c r="CL12">
        <f>IF(AX12&gt;99,199,AX12)</f>
        <v>0</v>
      </c>
      <c r="CM12">
        <f>IF(AY12&gt;99,0,AY12)</f>
        <v>0</v>
      </c>
      <c r="CN12">
        <f>CJ12+CL12</f>
        <v>0</v>
      </c>
    </row>
    <row r="13" spans="55:92" ht="12.75">
      <c r="BC13">
        <f>N13+V13+AD13+AL13+AT13+BB13</f>
        <v>0</v>
      </c>
      <c r="BE13" s="24">
        <f>BC13-BD13</f>
        <v>0</v>
      </c>
      <c r="BK13">
        <f>IF(G13&gt;99,199,G13)</f>
        <v>0</v>
      </c>
      <c r="BL13">
        <f>IF(H13&gt;99,0,H13)</f>
        <v>0</v>
      </c>
      <c r="BM13">
        <f>IF(J13&gt;99,199,J13)</f>
        <v>0</v>
      </c>
      <c r="BN13">
        <f>IF(K13&gt;99,0,K13)</f>
        <v>0</v>
      </c>
      <c r="BO13">
        <f>BK13+BM13</f>
        <v>0</v>
      </c>
      <c r="BP13">
        <f>IF(O13&gt;99,199,O13)</f>
        <v>0</v>
      </c>
      <c r="BQ13">
        <f>IF(P13&gt;99,0,P13)</f>
        <v>0</v>
      </c>
      <c r="BR13">
        <f>IF(R13&gt;99,199,R13)</f>
        <v>0</v>
      </c>
      <c r="BS13">
        <f>IF(S13&gt;99,0,S13)</f>
        <v>0</v>
      </c>
      <c r="BT13">
        <f>BP13+BR13</f>
        <v>0</v>
      </c>
      <c r="BU13">
        <f>IF(W13&gt;99,199,W13)</f>
        <v>0</v>
      </c>
      <c r="BV13">
        <f>IF(X13&gt;99,0,X13)</f>
        <v>0</v>
      </c>
      <c r="BW13">
        <f>IF(Z13&gt;99,199,Z13)</f>
        <v>0</v>
      </c>
      <c r="BX13">
        <f>IF(AA13&gt;99,0,AA13)</f>
        <v>0</v>
      </c>
      <c r="BY13">
        <f>BU13+BW13</f>
        <v>0</v>
      </c>
      <c r="BZ13">
        <f>IF(AE13&gt;99,199,AE13)</f>
        <v>0</v>
      </c>
      <c r="CA13">
        <f>IF(AF13&gt;99,0,AF13)</f>
        <v>0</v>
      </c>
      <c r="CB13">
        <f>IF(AH13&gt;99,199,AH13)</f>
        <v>0</v>
      </c>
      <c r="CC13">
        <f>IF(AI13&gt;99,0,AI13)</f>
        <v>0</v>
      </c>
      <c r="CD13">
        <f>BZ13+CB13</f>
        <v>0</v>
      </c>
      <c r="CE13">
        <f>IF(AM13&gt;99,199,AM13)</f>
        <v>0</v>
      </c>
      <c r="CF13">
        <f>IF(AN13&gt;99,0,AN13)</f>
        <v>0</v>
      </c>
      <c r="CG13">
        <f>IF(AP13&gt;99,199,AP13)</f>
        <v>0</v>
      </c>
      <c r="CH13">
        <f>IF(AQ13&gt;99,0,AQ13)</f>
        <v>0</v>
      </c>
      <c r="CI13">
        <f>CE13+CG13</f>
        <v>0</v>
      </c>
      <c r="CJ13">
        <f>IF(AU13&gt;99,199,AU13)</f>
        <v>0</v>
      </c>
      <c r="CK13">
        <f>IF(AV13&gt;99,0,AV13)</f>
        <v>0</v>
      </c>
      <c r="CL13">
        <f>IF(AX13&gt;99,199,AX13)</f>
        <v>0</v>
      </c>
      <c r="CM13">
        <f>IF(AY13&gt;99,0,AY13)</f>
        <v>0</v>
      </c>
      <c r="CN13">
        <f>CJ13+CL13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AU9:AU65526 AE9:AE65526 O9:O65526"/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999</formula2>
    </dataValidation>
    <dataValidation type="list" allowBlank="1" showInputMessage="1" showErrorMessage="1" sqref="BH1:BH2 BH9:BH655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134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121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/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140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/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AU9:AU65536 AE9:AE65536 O9:O65536"/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141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/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  <row r="9" spans="2:92" ht="12.75">
      <c r="B9" s="1" t="s">
        <v>163</v>
      </c>
      <c r="C9" s="1" t="s">
        <v>212</v>
      </c>
      <c r="D9" s="1" t="s">
        <v>164</v>
      </c>
      <c r="E9" s="1" t="s">
        <v>213</v>
      </c>
      <c r="F9" s="1" t="s">
        <v>154</v>
      </c>
      <c r="G9" s="62" t="s">
        <v>165</v>
      </c>
      <c r="N9" s="62">
        <v>90</v>
      </c>
      <c r="BC9">
        <f>N9+V9+AD9+AL9+AT9+BB9</f>
        <v>90</v>
      </c>
      <c r="BE9" s="24">
        <f>BC9-BD9</f>
        <v>90</v>
      </c>
      <c r="BK9">
        <f>IF(G9&gt;99,199,G9)</f>
        <v>199</v>
      </c>
      <c r="BL9">
        <f>IF(H9&gt;99,0,H9)</f>
        <v>0</v>
      </c>
      <c r="BM9">
        <f>IF(J9&gt;99,199,J9)</f>
        <v>0</v>
      </c>
      <c r="BN9">
        <f>IF(K9&gt;99,0,K9)</f>
        <v>0</v>
      </c>
      <c r="BO9">
        <f>BK9+BM9</f>
        <v>199</v>
      </c>
      <c r="BP9">
        <f>IF(O9&gt;99,199,O9)</f>
        <v>0</v>
      </c>
      <c r="BQ9">
        <f>IF(P9&gt;99,0,P9)</f>
        <v>0</v>
      </c>
      <c r="BR9">
        <f>IF(R9&gt;99,199,R9)</f>
        <v>0</v>
      </c>
      <c r="BS9">
        <f>IF(S9&gt;99,0,S9)</f>
        <v>0</v>
      </c>
      <c r="BT9">
        <f>BP9+BR9</f>
        <v>0</v>
      </c>
      <c r="BU9">
        <f>IF(W9&gt;99,199,W9)</f>
        <v>0</v>
      </c>
      <c r="BV9">
        <f>IF(X9&gt;99,0,X9)</f>
        <v>0</v>
      </c>
      <c r="BW9">
        <f>IF(Z9&gt;99,199,Z9)</f>
        <v>0</v>
      </c>
      <c r="BX9">
        <f>IF(AA9&gt;99,0,AA9)</f>
        <v>0</v>
      </c>
      <c r="BY9">
        <f>BU9+BW9</f>
        <v>0</v>
      </c>
      <c r="BZ9">
        <f>IF(AE9&gt;99,199,AE9)</f>
        <v>0</v>
      </c>
      <c r="CA9">
        <f>IF(AF9&gt;99,0,AF9)</f>
        <v>0</v>
      </c>
      <c r="CB9">
        <f>IF(AH9&gt;99,199,AH9)</f>
        <v>0</v>
      </c>
      <c r="CC9">
        <f>IF(AI9&gt;99,0,AI9)</f>
        <v>0</v>
      </c>
      <c r="CD9">
        <f>BZ9+CB9</f>
        <v>0</v>
      </c>
      <c r="CE9">
        <f>IF(AM9&gt;99,199,AM9)</f>
        <v>0</v>
      </c>
      <c r="CF9">
        <f>IF(AN9&gt;99,0,AN9)</f>
        <v>0</v>
      </c>
      <c r="CG9">
        <f>IF(AP9&gt;99,199,AP9)</f>
        <v>0</v>
      </c>
      <c r="CH9">
        <f>IF(AQ9&gt;99,0,AQ9)</f>
        <v>0</v>
      </c>
      <c r="CI9">
        <f>CE9+CG9</f>
        <v>0</v>
      </c>
      <c r="CJ9">
        <f>IF(AU9&gt;99,199,AU9)</f>
        <v>0</v>
      </c>
      <c r="CK9">
        <f>IF(AV9&gt;99,0,AV9)</f>
        <v>0</v>
      </c>
      <c r="CL9">
        <f>IF(AX9&gt;99,199,AX9)</f>
        <v>0</v>
      </c>
      <c r="CM9">
        <f>IF(AY9&gt;99,0,AY9)</f>
        <v>0</v>
      </c>
      <c r="CN9">
        <f>CJ9+CL9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26">
      <formula1>"ja,nee"</formula1>
    </dataValidation>
    <dataValidation type="decimal" allowBlank="1" showInputMessage="1" showErrorMessage="1" sqref="H1:H2 K1:K2 P1:P2 S1:S2 X1:X2 AA1:AA2 AI1:AI2 AF1:AF2 AN1:AN2 AQ1:AQ2 AY1:AY2 AV1:AV2 AI9:AI65526 H9:H65526 AA9:AA65526 X9:X65526 P9:P65526 S9:S65526 K9:K65526 AF9:AF65526 AQ9:AQ65526 AN9:AN65526 AY9:AY65526 AV9:AV65526">
      <formula1>0</formula1>
      <formula2>999</formula2>
    </dataValidation>
    <dataValidation type="decimal" allowBlank="1" showInputMessage="1" showErrorMessage="1" sqref="L1:L2 I1:I2 T1:T2 Q1:Q2 AG1:AG2 AB1:AB2 Y1:Y2 AJ1:AJ2 AR1:AR2 AO1:AO2 AW1:AW2 AZ1:AZ2 L9:L65526 Y9:Y65526 T9:T65526 I9:I65526 AB9:AB65526 AG9:AG65526 Q9:Q65526 AJ9:AJ65526 AO9:AO65526 AR9:AR65526 AW9:AW65526 AZ9:AZ65526">
      <formula1>0</formula1>
      <formula2>10</formula2>
    </dataValidation>
    <dataValidation operator="lessThan" allowBlank="1" showInputMessage="1" showErrorMessage="1" sqref="O1:O2 AE1:AE2 AU1:AU2 O9:O65526 AE9:AE65526 AU9:AU6552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CN8"/>
  <sheetViews>
    <sheetView tabSelected="1"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142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/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O9:O65536 AE9:AE65536 AU9:AU65536"/>
    <dataValidation type="decimal" allowBlank="1" showInputMessage="1" showErrorMessage="1" sqref="L1:L2 I1:I2 T1:T2 Q1:Q2 AG1:AG2 AB1:AB2 Y1:Y2 AJ1:AJ2 AR1:AR2 AO1:AO2 AW1:AW2 AZ1:AZ2 L9:L65536 Y9:Y65536 T9:T65536 I9:I65536 AB9:AB65536 AG9:AG65536 Q9:Q65536 AJ9:AJ65536 AO9:AO65536 AR9:AR65536 AW9:AW65536 AZ9:AZ65536">
      <formula1>0</formula1>
      <formula2>10</formula2>
    </dataValidation>
    <dataValidation type="decimal" allowBlank="1" showInputMessage="1" showErrorMessage="1" sqref="H1:H2 K1:K2 P1:P2 S1:S2 X1:X2 AA1:AA2 AI1:AI2 AF1:AF2 AN1:AN2 AQ1:AQ2 AY1:AY2 AV1:AV2 AI9:AI65536 H9:H65536 AA9:AA65536 X9:X65536 P9:P65536 S9:S65536 K9:K65536 AF9:AF65536 AQ9:AQ65536 AN9:AN65536 AY9:AY65536 AV9:AV65536">
      <formula1>0</formula1>
      <formula2>999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9.140625" style="0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136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111" t="s">
        <v>123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/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/>
  <dimension ref="A1:K5"/>
  <sheetViews>
    <sheetView zoomScalePageLayoutView="0" workbookViewId="0" topLeftCell="A1">
      <selection activeCell="C4" sqref="C4:E4"/>
    </sheetView>
  </sheetViews>
  <sheetFormatPr defaultColWidth="8.8515625" defaultRowHeight="12.75"/>
  <cols>
    <col min="1" max="1" width="6.8515625" style="1" bestFit="1" customWidth="1"/>
    <col min="2" max="2" width="10.00390625" style="1" customWidth="1"/>
    <col min="3" max="3" width="28.140625" style="1" customWidth="1"/>
    <col min="4" max="4" width="26.7109375" style="1" customWidth="1"/>
    <col min="5" max="5" width="7.8515625" style="1" bestFit="1" customWidth="1"/>
    <col min="6" max="6" width="4.140625" style="1" bestFit="1" customWidth="1"/>
    <col min="7" max="7" width="23.28125" style="1" customWidth="1"/>
    <col min="8" max="8" width="8.7109375" style="1" customWidth="1"/>
    <col min="9" max="9" width="7.8515625" style="16" customWidth="1"/>
    <col min="10" max="10" width="7.421875" style="1" customWidth="1"/>
    <col min="11" max="11" width="13.421875" style="1" customWidth="1"/>
  </cols>
  <sheetData>
    <row r="1" spans="1:11" ht="12.75">
      <c r="A1" s="129" t="s">
        <v>28</v>
      </c>
      <c r="B1" s="130"/>
      <c r="C1" s="130"/>
      <c r="D1" s="130"/>
      <c r="E1" s="130"/>
      <c r="F1" s="130"/>
      <c r="G1" s="131"/>
      <c r="H1" s="108"/>
      <c r="I1" s="109"/>
      <c r="J1" s="17"/>
      <c r="K1" s="17"/>
    </row>
    <row r="2" spans="1:11" ht="12.75" hidden="1">
      <c r="A2"/>
      <c r="B2"/>
      <c r="C2"/>
      <c r="D2"/>
      <c r="E2"/>
      <c r="F2"/>
      <c r="I2" s="14"/>
      <c r="J2"/>
      <c r="K2"/>
    </row>
    <row r="3" spans="1:11" ht="25.5" customHeight="1">
      <c r="A3" s="6" t="s">
        <v>8</v>
      </c>
      <c r="B3" s="158" t="s">
        <v>40</v>
      </c>
      <c r="C3" s="159"/>
      <c r="D3" s="18"/>
      <c r="E3" s="160"/>
      <c r="F3" s="160"/>
      <c r="G3" s="11"/>
      <c r="H3" s="161" t="s">
        <v>31</v>
      </c>
      <c r="I3" s="162"/>
      <c r="J3" s="19"/>
      <c r="K3" s="13"/>
    </row>
    <row r="4" spans="1:11" ht="27.75">
      <c r="A4" s="2" t="s">
        <v>20</v>
      </c>
      <c r="B4" s="2" t="s">
        <v>6</v>
      </c>
      <c r="C4" s="2" t="s">
        <v>0</v>
      </c>
      <c r="D4" s="2" t="s">
        <v>1</v>
      </c>
      <c r="E4" s="2" t="s">
        <v>21</v>
      </c>
      <c r="F4" s="2" t="s">
        <v>23</v>
      </c>
      <c r="G4" s="2" t="s">
        <v>24</v>
      </c>
      <c r="H4" s="12" t="s">
        <v>29</v>
      </c>
      <c r="I4" s="15"/>
      <c r="J4" s="7" t="s">
        <v>30</v>
      </c>
      <c r="K4" s="2" t="s">
        <v>25</v>
      </c>
    </row>
    <row r="5" spans="1:6" ht="12.75">
      <c r="A5" s="4"/>
      <c r="B5" s="4"/>
      <c r="C5" s="4"/>
      <c r="D5" s="4"/>
      <c r="E5" s="4"/>
      <c r="F5" s="4"/>
    </row>
  </sheetData>
  <sheetProtection sheet="1" objects="1" scenarios="1"/>
  <mergeCells count="5">
    <mergeCell ref="B3:C3"/>
    <mergeCell ref="E3:F3"/>
    <mergeCell ref="H3:I3"/>
    <mergeCell ref="A1:G1"/>
    <mergeCell ref="H1:I1"/>
  </mergeCells>
  <dataValidations count="1">
    <dataValidation type="whole" operator="lessThan" allowBlank="1" showInputMessage="1" showErrorMessage="1" sqref="J3">
      <formula1>99</formula1>
    </dataValidation>
  </dataValidations>
  <printOptions gridLines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6"/>
  <dimension ref="A1:N8"/>
  <sheetViews>
    <sheetView zoomScalePageLayoutView="0" workbookViewId="0" topLeftCell="A1">
      <pane ySplit="8" topLeftCell="A9" activePane="bottomLeft" state="frozen"/>
      <selection pane="topLeft" activeCell="C4" sqref="C4:E4"/>
      <selection pane="bottomLeft" activeCell="A9" sqref="A9:IV9"/>
    </sheetView>
  </sheetViews>
  <sheetFormatPr defaultColWidth="8.8515625" defaultRowHeight="12.75"/>
  <cols>
    <col min="1" max="1" width="5.7109375" style="1" customWidth="1"/>
    <col min="2" max="2" width="10.7109375" style="1" customWidth="1"/>
    <col min="3" max="3" width="27.7109375" style="1" customWidth="1"/>
    <col min="4" max="4" width="25.7109375" style="1" customWidth="1"/>
    <col min="5" max="5" width="28.7109375" style="1" customWidth="1"/>
    <col min="6" max="6" width="3.7109375" style="1" customWidth="1"/>
    <col min="7" max="7" width="4.7109375" style="1" customWidth="1"/>
    <col min="8" max="8" width="21.7109375" style="1" customWidth="1"/>
    <col min="9" max="9" width="4.7109375" style="1" customWidth="1"/>
    <col min="10" max="10" width="4.7109375" style="58" customWidth="1"/>
    <col min="11" max="13" width="4.7109375" style="1" customWidth="1"/>
    <col min="14" max="14" width="5.421875" style="1" customWidth="1"/>
    <col min="15" max="15" width="4.421875" style="0" customWidth="1"/>
    <col min="16" max="16" width="4.00390625" style="0" customWidth="1"/>
    <col min="17" max="17" width="5.7109375" style="0" customWidth="1"/>
    <col min="18" max="18" width="6.00390625" style="0" customWidth="1"/>
  </cols>
  <sheetData>
    <row r="1" spans="1:14" ht="12.75">
      <c r="A1" s="129" t="s">
        <v>59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32"/>
      <c r="N1" s="35"/>
    </row>
    <row r="2" spans="1:14" ht="12.75" customHeight="1" hidden="1">
      <c r="A2" s="39"/>
      <c r="B2" s="40"/>
      <c r="C2" s="40">
        <v>9</v>
      </c>
      <c r="D2" s="9">
        <f>FLOOR((C2+3)/4,1)</f>
        <v>3</v>
      </c>
      <c r="E2" s="40"/>
      <c r="F2" s="40"/>
      <c r="G2" s="40"/>
      <c r="H2" s="40">
        <v>192</v>
      </c>
      <c r="I2" s="1">
        <v>190</v>
      </c>
      <c r="J2" s="58">
        <f>H2+I2</f>
        <v>382</v>
      </c>
      <c r="N2" s="41"/>
    </row>
    <row r="3" spans="1:14" ht="12.75">
      <c r="A3" s="33" t="s">
        <v>8</v>
      </c>
      <c r="B3" s="34"/>
      <c r="C3" s="99" t="str">
        <f>Instellingen!B3</f>
        <v>Regio</v>
      </c>
      <c r="D3" s="101"/>
      <c r="E3" s="108" t="s">
        <v>60</v>
      </c>
      <c r="F3" s="110"/>
      <c r="G3" s="109"/>
      <c r="H3" s="132">
        <v>1</v>
      </c>
      <c r="I3" s="133"/>
      <c r="J3" s="133"/>
      <c r="K3" s="133"/>
      <c r="L3" s="133"/>
      <c r="M3" s="133"/>
      <c r="N3" s="134"/>
    </row>
    <row r="4" spans="1:14" ht="12.75" hidden="1">
      <c r="A4" s="42"/>
      <c r="B4" s="43"/>
      <c r="C4" s="44"/>
      <c r="D4" s="45"/>
      <c r="E4" s="45"/>
      <c r="F4" s="46"/>
      <c r="G4" s="47"/>
      <c r="H4" s="48"/>
      <c r="I4" s="48"/>
      <c r="J4" s="59"/>
      <c r="K4" s="48"/>
      <c r="L4" s="48"/>
      <c r="M4" s="49"/>
      <c r="N4" s="50"/>
    </row>
    <row r="5" spans="1:14" ht="12.75" hidden="1">
      <c r="A5" s="51"/>
      <c r="B5" s="52"/>
      <c r="C5" s="53"/>
      <c r="D5" s="54"/>
      <c r="E5" s="54"/>
      <c r="F5" s="55"/>
      <c r="G5" s="51"/>
      <c r="H5" s="56"/>
      <c r="I5" s="56"/>
      <c r="J5" s="60"/>
      <c r="K5" s="56"/>
      <c r="L5" s="56"/>
      <c r="M5" s="49"/>
      <c r="N5" s="50"/>
    </row>
    <row r="6" spans="1:14" ht="12.75" customHeight="1">
      <c r="A6" s="163" t="s">
        <v>137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5"/>
    </row>
    <row r="7" spans="1:14" ht="12.75" customHeight="1">
      <c r="A7" s="166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8"/>
    </row>
    <row r="8" spans="1:14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61</v>
      </c>
      <c r="F8" s="2" t="s">
        <v>2</v>
      </c>
      <c r="G8" s="2" t="s">
        <v>3</v>
      </c>
      <c r="H8" s="7" t="s">
        <v>62</v>
      </c>
      <c r="I8" s="7" t="s">
        <v>63</v>
      </c>
      <c r="J8" s="21" t="s">
        <v>64</v>
      </c>
      <c r="K8" s="7"/>
      <c r="L8" s="7"/>
      <c r="M8" s="2"/>
      <c r="N8" s="57" t="s">
        <v>5</v>
      </c>
    </row>
  </sheetData>
  <sheetProtection/>
  <mergeCells count="5">
    <mergeCell ref="A6:N7"/>
    <mergeCell ref="A1:L1"/>
    <mergeCell ref="C3:D3"/>
    <mergeCell ref="E3:G3"/>
    <mergeCell ref="H3:N3"/>
  </mergeCells>
  <dataValidations count="3">
    <dataValidation operator="lessThan" allowBlank="1" showInputMessage="1" showErrorMessage="1" error="De waarde is maximaal 500" sqref="H8"/>
    <dataValidation type="whole" allowBlank="1" showInputMessage="1" showErrorMessage="1" prompt="Hier wordt bedoeld van welke wedstrijd of proef de winnaars moeten worden opgebouwd voor onder andere de prijsuitreiking." error="Het minimum is 1 en het maximum is 6" sqref="H3:N3">
      <formula1>1</formula1>
      <formula2>6</formula2>
    </dataValidation>
    <dataValidation type="whole" operator="lessThan" allowBlank="1" showInputMessage="1" showErrorMessage="1" error="De waarde is maximaal 500" sqref="H9:I59990">
      <formula1>500</formula1>
    </dataValidation>
  </dataValidations>
  <printOptions/>
  <pageMargins left="0.75" right="0.75" top="1" bottom="1" header="0.5" footer="0.5"/>
  <pageSetup horizontalDpi="600" verticalDpi="600" orientation="landscape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D45"/>
  <sheetViews>
    <sheetView zoomScalePageLayoutView="0" workbookViewId="0" topLeftCell="A1">
      <pane ySplit="2" topLeftCell="A7" activePane="bottomLeft" state="frozen"/>
      <selection pane="topLeft" activeCell="C4" sqref="C4:E4"/>
      <selection pane="bottomLeft" activeCell="C42" sqref="C42"/>
    </sheetView>
  </sheetViews>
  <sheetFormatPr defaultColWidth="8.8515625" defaultRowHeight="12.75"/>
  <cols>
    <col min="1" max="1" width="36.421875" style="0" bestFit="1" customWidth="1"/>
    <col min="2" max="2" width="37.00390625" style="0" customWidth="1"/>
    <col min="3" max="3" width="46.421875" style="0" customWidth="1"/>
    <col min="4" max="4" width="15.8515625" style="0" customWidth="1"/>
  </cols>
  <sheetData>
    <row r="1" spans="1:4" ht="12.75">
      <c r="A1" s="25"/>
      <c r="B1" s="26" t="s">
        <v>37</v>
      </c>
      <c r="C1" s="26" t="s">
        <v>25</v>
      </c>
      <c r="D1" s="3"/>
    </row>
    <row r="2" spans="1:4" ht="12.75">
      <c r="A2" s="27" t="s">
        <v>38</v>
      </c>
      <c r="B2" s="2"/>
      <c r="C2" s="2"/>
      <c r="D2" s="22"/>
    </row>
    <row r="3" spans="1:4" ht="12.75">
      <c r="A3" s="28" t="s">
        <v>39</v>
      </c>
      <c r="B3" s="29" t="s">
        <v>40</v>
      </c>
      <c r="C3" s="30"/>
      <c r="D3" s="30"/>
    </row>
    <row r="4" spans="1:4" ht="12.75">
      <c r="A4" s="30" t="s">
        <v>41</v>
      </c>
      <c r="B4" s="29">
        <v>1</v>
      </c>
      <c r="C4" s="30" t="s">
        <v>42</v>
      </c>
      <c r="D4" s="30"/>
    </row>
    <row r="5" spans="1:4" ht="12.75">
      <c r="A5" s="30" t="s">
        <v>11</v>
      </c>
      <c r="B5" s="29">
        <v>99</v>
      </c>
      <c r="C5" s="30"/>
      <c r="D5" s="30"/>
    </row>
    <row r="6" spans="1:4" ht="12.75">
      <c r="A6" s="30" t="s">
        <v>43</v>
      </c>
      <c r="B6" s="29">
        <v>3</v>
      </c>
      <c r="C6" s="30"/>
      <c r="D6" s="30"/>
    </row>
    <row r="7" spans="1:4" ht="12.75">
      <c r="A7" s="30" t="s">
        <v>33</v>
      </c>
      <c r="B7" s="29">
        <v>1</v>
      </c>
      <c r="C7" s="30"/>
      <c r="D7" s="30"/>
    </row>
    <row r="8" spans="1:4" ht="12.75">
      <c r="A8" s="61" t="s">
        <v>130</v>
      </c>
      <c r="B8" s="30">
        <v>4</v>
      </c>
      <c r="C8" s="30"/>
      <c r="D8" s="30"/>
    </row>
    <row r="9" spans="1:4" ht="12.75" hidden="1">
      <c r="A9" s="30"/>
      <c r="B9" s="30"/>
      <c r="C9" s="30"/>
      <c r="D9" s="30"/>
    </row>
    <row r="10" spans="1:4" ht="12.75">
      <c r="A10" s="61" t="s">
        <v>65</v>
      </c>
      <c r="B10" s="29">
        <v>90</v>
      </c>
      <c r="C10" s="30" t="s">
        <v>66</v>
      </c>
      <c r="D10" s="30"/>
    </row>
    <row r="11" spans="1:4" ht="12.75" hidden="1">
      <c r="A11" s="30"/>
      <c r="B11" s="29"/>
      <c r="C11" s="30"/>
      <c r="D11" s="30"/>
    </row>
    <row r="12" spans="1:4" ht="12.75" hidden="1">
      <c r="A12" s="30"/>
      <c r="B12" s="29"/>
      <c r="C12" s="30"/>
      <c r="D12" s="30"/>
    </row>
    <row r="13" spans="1:4" ht="12.75">
      <c r="A13" s="30" t="s">
        <v>68</v>
      </c>
      <c r="B13" s="29"/>
      <c r="C13" s="30" t="s">
        <v>70</v>
      </c>
      <c r="D13" s="30"/>
    </row>
    <row r="14" spans="1:4" ht="12.75">
      <c r="A14" s="61" t="s">
        <v>135</v>
      </c>
      <c r="B14" s="29" t="s">
        <v>127</v>
      </c>
      <c r="C14" s="30"/>
      <c r="D14" s="30"/>
    </row>
    <row r="15" spans="1:4" ht="12.75" hidden="1">
      <c r="A15" s="61" t="s">
        <v>125</v>
      </c>
      <c r="B15" s="30"/>
      <c r="C15" s="30"/>
      <c r="D15" s="30"/>
    </row>
    <row r="16" spans="1:4" ht="12.75" hidden="1">
      <c r="A16" s="61" t="s">
        <v>126</v>
      </c>
      <c r="B16" s="30"/>
      <c r="C16" s="30"/>
      <c r="D16" s="30"/>
    </row>
    <row r="17" spans="1:4" ht="12.75" hidden="1">
      <c r="A17" s="61" t="s">
        <v>124</v>
      </c>
      <c r="B17" s="29" t="s">
        <v>127</v>
      </c>
      <c r="C17" s="30"/>
      <c r="D17" s="30"/>
    </row>
    <row r="18" spans="1:4" ht="12.75" hidden="1">
      <c r="A18" s="61" t="s">
        <v>126</v>
      </c>
      <c r="B18" s="30"/>
      <c r="C18" s="30"/>
      <c r="D18" s="30"/>
    </row>
    <row r="19" ht="12.75" hidden="1"/>
    <row r="20" ht="12.75" hidden="1"/>
    <row r="21" ht="12.75" hidden="1"/>
    <row r="23" spans="1:4" ht="42">
      <c r="A23" s="26" t="s">
        <v>67</v>
      </c>
      <c r="B23" s="2"/>
      <c r="C23" s="7" t="s">
        <v>44</v>
      </c>
      <c r="D23" s="2"/>
    </row>
    <row r="24" spans="1:3" ht="12.75" hidden="1">
      <c r="A24" s="30" t="s">
        <v>45</v>
      </c>
      <c r="B24" s="30">
        <v>1</v>
      </c>
      <c r="C24" s="30" t="s">
        <v>46</v>
      </c>
    </row>
    <row r="25" spans="1:3" ht="12.75">
      <c r="A25" s="30" t="s">
        <v>106</v>
      </c>
      <c r="B25" s="29">
        <v>2</v>
      </c>
      <c r="C25" s="30"/>
    </row>
    <row r="26" spans="1:3" ht="12.75">
      <c r="A26" s="30" t="s">
        <v>107</v>
      </c>
      <c r="B26" s="29">
        <v>3</v>
      </c>
      <c r="C26" s="30"/>
    </row>
    <row r="27" spans="1:4" ht="12.75">
      <c r="A27" s="30" t="s">
        <v>47</v>
      </c>
      <c r="B27" s="29">
        <v>4</v>
      </c>
      <c r="C27" s="30"/>
      <c r="D27" s="30"/>
    </row>
    <row r="28" spans="1:4" ht="12.75">
      <c r="A28" s="30" t="s">
        <v>48</v>
      </c>
      <c r="B28" s="29">
        <v>5</v>
      </c>
      <c r="C28" s="30"/>
      <c r="D28" s="30"/>
    </row>
    <row r="29" spans="1:4" ht="12.75">
      <c r="A29" s="30" t="s">
        <v>49</v>
      </c>
      <c r="B29" s="29">
        <v>6</v>
      </c>
      <c r="C29" s="30"/>
      <c r="D29" s="30"/>
    </row>
    <row r="30" spans="1:4" ht="12.75">
      <c r="A30" s="30" t="s">
        <v>50</v>
      </c>
      <c r="B30" s="29">
        <v>7</v>
      </c>
      <c r="C30" s="30"/>
      <c r="D30" s="30"/>
    </row>
    <row r="31" spans="1:4" ht="12.75">
      <c r="A31" s="30" t="s">
        <v>51</v>
      </c>
      <c r="B31" s="29"/>
      <c r="C31" s="30"/>
      <c r="D31" s="30"/>
    </row>
    <row r="32" spans="1:4" ht="12.75">
      <c r="A32" s="30"/>
      <c r="B32" s="29"/>
      <c r="C32" s="30"/>
      <c r="D32" s="30"/>
    </row>
    <row r="33" spans="1:4" ht="12.75">
      <c r="A33" s="30"/>
      <c r="B33" s="29"/>
      <c r="C33" s="30"/>
      <c r="D33" s="30"/>
    </row>
    <row r="35" ht="12.75" hidden="1"/>
    <row r="36" ht="12.75" hidden="1"/>
    <row r="37" ht="12.75" hidden="1"/>
    <row r="38" ht="12.75" hidden="1"/>
    <row r="39" spans="1:4" ht="12.75">
      <c r="A39" s="2" t="s">
        <v>52</v>
      </c>
      <c r="B39" s="2" t="s">
        <v>53</v>
      </c>
      <c r="C39" s="2" t="s">
        <v>54</v>
      </c>
      <c r="D39" s="71" t="s">
        <v>72</v>
      </c>
    </row>
    <row r="40" spans="1:4" ht="12.75">
      <c r="A40" s="30" t="s">
        <v>55</v>
      </c>
      <c r="B40" s="74" t="s">
        <v>143</v>
      </c>
      <c r="C40" s="75" t="s">
        <v>144</v>
      </c>
      <c r="D40" s="29" t="s">
        <v>102</v>
      </c>
    </row>
    <row r="41" spans="1:4" ht="12.75">
      <c r="A41" s="30" t="s">
        <v>56</v>
      </c>
      <c r="B41" s="74" t="s">
        <v>143</v>
      </c>
      <c r="C41" s="75" t="s">
        <v>145</v>
      </c>
      <c r="D41" s="29" t="s">
        <v>102</v>
      </c>
    </row>
    <row r="42" spans="1:4" ht="12.75">
      <c r="A42" s="30" t="s">
        <v>57</v>
      </c>
      <c r="B42" s="74" t="s">
        <v>146</v>
      </c>
      <c r="C42" s="75" t="s">
        <v>147</v>
      </c>
      <c r="D42" s="29" t="s">
        <v>102</v>
      </c>
    </row>
    <row r="43" spans="1:4" ht="12.75">
      <c r="A43" s="30" t="s">
        <v>58</v>
      </c>
      <c r="B43" s="8" t="s">
        <v>119</v>
      </c>
      <c r="C43" s="31" t="s">
        <v>119</v>
      </c>
      <c r="D43" s="29" t="s">
        <v>102</v>
      </c>
    </row>
    <row r="44" spans="1:4" ht="12.75">
      <c r="A44" s="30" t="s">
        <v>104</v>
      </c>
      <c r="B44" s="8" t="s">
        <v>119</v>
      </c>
      <c r="C44" s="31" t="s">
        <v>119</v>
      </c>
      <c r="D44" s="29" t="s">
        <v>102</v>
      </c>
    </row>
    <row r="45" spans="1:4" ht="12.75">
      <c r="A45" s="30" t="s">
        <v>105</v>
      </c>
      <c r="B45" s="8" t="s">
        <v>119</v>
      </c>
      <c r="C45" s="31" t="s">
        <v>119</v>
      </c>
      <c r="D45" s="29" t="s">
        <v>102</v>
      </c>
    </row>
  </sheetData>
  <sheetProtection sheet="1" objects="1" scenarios="1"/>
  <dataValidations count="15">
    <dataValidation type="whole" allowBlank="1" showInputMessage="1" showErrorMessage="1" sqref="B9 B15:B16 B18">
      <formula1>1</formula1>
      <formula2>2</formula2>
    </dataValidation>
    <dataValidation type="whole" showInputMessage="1" showErrorMessage="1" error="Er moet een waarde ingevoerd worden van 1 t/m 6." sqref="B6">
      <formula1>1</formula1>
      <formula2>6</formula2>
    </dataValidation>
    <dataValidation type="whole" allowBlank="1" showInputMessage="1" showErrorMessage="1" sqref="B19:B22">
      <formula1>2</formula1>
      <formula2>3</formula2>
    </dataValidation>
    <dataValidation type="whole" allowBlank="1" showInputMessage="1" showErrorMessage="1" sqref="B32:B33">
      <formula1>2</formula1>
      <formula2>8</formula2>
    </dataValidation>
    <dataValidation type="whole" showInputMessage="1" showErrorMessage="1" error="Er moet een waarde ingevoerd worden." sqref="B5">
      <formula1>1</formula1>
      <formula2>999</formula2>
    </dataValidation>
    <dataValidation type="whole" showInputMessage="1" showErrorMessage="1" error="Er moet een waarde ingevoerd worden." sqref="B4">
      <formula1>1</formula1>
      <formula2>2</formula2>
    </dataValidation>
    <dataValidation type="whole" showInputMessage="1" showErrorMessage="1" error="De waarde kan zijn 0 of 1." sqref="B7">
      <formula1>0</formula1>
      <formula2>2</formula2>
    </dataValidation>
    <dataValidation type="textLength" showInputMessage="1" showErrorMessage="1" error="Er moet een tekst worden ingevoerd." sqref="B3">
      <formula1>1</formula1>
      <formula2>60</formula2>
    </dataValidation>
    <dataValidation type="whole" allowBlank="1" showInputMessage="1" showErrorMessage="1" error="Er moet een waarde ingevoerd worden van 1 t/m 999 of blanko." sqref="B10 B12">
      <formula1>1</formula1>
      <formula2>999</formula2>
    </dataValidation>
    <dataValidation type="whole" allowBlank="1" showInputMessage="1" showErrorMessage="1" error="De minimale waarde is 2 de maximale is 8" sqref="B27:B31">
      <formula1>2</formula1>
      <formula2>8</formula2>
    </dataValidation>
    <dataValidation type="list" allowBlank="1" showInputMessage="1" showErrorMessage="1" sqref="B13">
      <formula1>"Aanmelden,Afmelden"</formula1>
    </dataValidation>
    <dataValidation type="whole" allowBlank="1" showInputMessage="1" showErrorMessage="1" prompt="Indien hier een aantal wordt ingevoerd dan worden bij een lager aantal starts per combinatie de plaatsingspunten gezet op het aantal wat vermeld staat bij Plaatsingspunten te weinig starts." error="Er moet een waarde ingevoerd worden van 2 t/m 4 of blanko." sqref="B11">
      <formula1>2</formula1>
      <formula2>4</formula2>
    </dataValidation>
    <dataValidation type="list" allowBlank="1" showInputMessage="1" showErrorMessage="1" sqref="B14 B17">
      <formula1>"Ja,Nee"</formula1>
    </dataValidation>
    <dataValidation type="list" allowBlank="1" showInputMessage="1" showErrorMessage="1" sqref="D40:D45">
      <formula1>"1: fouten barrage, 2: totaal fouten"</formula1>
    </dataValidation>
    <dataValidation type="whole" showInputMessage="1" showErrorMessage="1" error="Er moet een waarde ingevoerd worden." sqref="B8">
      <formula1>0</formula1>
      <formula2>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J5"/>
  <sheetViews>
    <sheetView zoomScalePageLayoutView="0" workbookViewId="0" topLeftCell="A1">
      <pane ySplit="4" topLeftCell="A5" activePane="bottomLeft" state="frozen"/>
      <selection pane="topLeft" activeCell="C4" sqref="C4:E4"/>
      <selection pane="bottomLeft" activeCell="G14" sqref="G14"/>
    </sheetView>
  </sheetViews>
  <sheetFormatPr defaultColWidth="8.8515625" defaultRowHeight="12.75"/>
  <cols>
    <col min="1" max="1" width="8.00390625" style="1" customWidth="1"/>
    <col min="2" max="2" width="10.00390625" style="1" customWidth="1"/>
    <col min="3" max="3" width="28.140625" style="1" customWidth="1"/>
    <col min="4" max="4" width="31.28125" style="1" customWidth="1"/>
    <col min="5" max="5" width="6.7109375" style="96" bestFit="1" customWidth="1"/>
    <col min="6" max="6" width="4.140625" style="1" bestFit="1" customWidth="1"/>
    <col min="7" max="7" width="23.28125" style="1" customWidth="1"/>
    <col min="8" max="8" width="30.421875" style="1" customWidth="1"/>
  </cols>
  <sheetData>
    <row r="1" spans="1:8" ht="12.75">
      <c r="A1" s="171" t="s">
        <v>19</v>
      </c>
      <c r="B1" s="172"/>
      <c r="C1" s="172"/>
      <c r="D1" s="172"/>
      <c r="E1" s="172"/>
      <c r="F1" s="172"/>
      <c r="G1" s="172"/>
      <c r="H1" s="173"/>
    </row>
    <row r="2" ht="12.75" hidden="1"/>
    <row r="3" spans="1:8" ht="25.5" customHeight="1">
      <c r="A3" s="6" t="s">
        <v>8</v>
      </c>
      <c r="B3" s="169" t="str">
        <f>Instellingen!B3</f>
        <v>Regio</v>
      </c>
      <c r="C3" s="170"/>
      <c r="D3" s="170"/>
      <c r="E3" s="174" t="s">
        <v>128</v>
      </c>
      <c r="F3" s="175"/>
      <c r="G3" s="94" t="s">
        <v>32</v>
      </c>
      <c r="H3" s="93"/>
    </row>
    <row r="4" spans="1:10" ht="12.75">
      <c r="A4" s="2" t="s">
        <v>20</v>
      </c>
      <c r="B4" s="2" t="s">
        <v>6</v>
      </c>
      <c r="C4" s="71" t="s">
        <v>129</v>
      </c>
      <c r="D4" s="2" t="s">
        <v>1</v>
      </c>
      <c r="E4" s="97" t="s">
        <v>21</v>
      </c>
      <c r="F4" s="2" t="s">
        <v>23</v>
      </c>
      <c r="G4" s="2" t="s">
        <v>24</v>
      </c>
      <c r="H4" s="2" t="s">
        <v>25</v>
      </c>
      <c r="I4" s="95" t="str">
        <f>IF(C4&lt;&gt;"",RIGHT(C4,LEN(C4)-SEARCH(" ",C4,1)),"")</f>
        <v>/ amazone</v>
      </c>
      <c r="J4" s="95" t="str">
        <f>IF(C4&lt;&gt;"",LEFT(C4,SEARCH(" ",C4,1)),"")</f>
        <v>Ruiter </v>
      </c>
    </row>
    <row r="5" spans="1:6" ht="12.75">
      <c r="A5" s="4"/>
      <c r="B5" s="4"/>
      <c r="C5" s="4"/>
      <c r="D5" s="4"/>
      <c r="E5" s="98"/>
      <c r="F5" s="4"/>
    </row>
  </sheetData>
  <sheetProtection/>
  <mergeCells count="3">
    <mergeCell ref="B3:D3"/>
    <mergeCell ref="A1:H1"/>
    <mergeCell ref="E3:F3"/>
  </mergeCells>
  <printOptions gridLines="1"/>
  <pageMargins left="0.1968503937007874" right="0.1968503937007874" top="0.984251968503937" bottom="0.984251968503937" header="0.5118110236220472" footer="0.5118110236220472"/>
  <pageSetup fitToHeight="10" fitToWidth="1" horizontalDpi="600" verticalDpi="600" orientation="landscape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4.421875" style="67" customWidth="1"/>
    <col min="9" max="9" width="4.140625" style="67" customWidth="1"/>
    <col min="10" max="10" width="3.7109375" style="87" customWidth="1"/>
    <col min="11" max="11" width="4.421875" style="68" customWidth="1"/>
    <col min="12" max="12" width="4.140625" style="68" customWidth="1"/>
    <col min="13" max="14" width="3.00390625" style="62" customWidth="1"/>
    <col min="15" max="15" width="3.7109375" style="63" customWidth="1"/>
    <col min="16" max="16" width="4.421875" style="70" customWidth="1"/>
    <col min="17" max="17" width="4.140625" style="70" customWidth="1"/>
    <col min="18" max="18" width="3.7109375" style="63" customWidth="1"/>
    <col min="19" max="19" width="4.421875" style="70" customWidth="1"/>
    <col min="20" max="20" width="4.140625" style="70" customWidth="1"/>
    <col min="21" max="22" width="3.00390625" style="63" customWidth="1"/>
    <col min="23" max="23" width="3.7109375" style="62" customWidth="1"/>
    <col min="24" max="24" width="4.421875" style="68" customWidth="1"/>
    <col min="25" max="25" width="4.140625" style="68" customWidth="1"/>
    <col min="26" max="26" width="3.7109375" style="62" customWidth="1"/>
    <col min="27" max="27" width="4.421875" style="68" customWidth="1"/>
    <col min="28" max="28" width="4.140625" style="68" customWidth="1"/>
    <col min="29" max="30" width="3.00390625" style="62" customWidth="1"/>
    <col min="31" max="31" width="3.7109375" style="63" hidden="1" customWidth="1"/>
    <col min="32" max="32" width="4.421875" style="70" hidden="1" customWidth="1"/>
    <col min="33" max="33" width="4.140625" style="70" hidden="1" customWidth="1"/>
    <col min="34" max="34" width="3.7109375" style="63" hidden="1" customWidth="1"/>
    <col min="35" max="35" width="4.421875" style="70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4.421875" style="68" hidden="1" customWidth="1"/>
    <col min="41" max="41" width="4.140625" style="68" hidden="1" customWidth="1"/>
    <col min="42" max="42" width="3.7109375" style="62" hidden="1" customWidth="1"/>
    <col min="43" max="43" width="4.421875" style="68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4.421875" style="70" hidden="1" customWidth="1"/>
    <col min="49" max="49" width="4.140625" style="70" hidden="1" customWidth="1"/>
    <col min="50" max="50" width="3.7109375" style="63" hidden="1" customWidth="1"/>
    <col min="51" max="51" width="4.421875" style="70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9.140625" style="0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6.2812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65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IF(H2="",0,H2)</f>
        <v>0</v>
      </c>
      <c r="BM2">
        <f>IF(J2&gt;99,199,J2)</f>
        <v>0</v>
      </c>
      <c r="BN2">
        <f>IF(K2="",0,K2)</f>
        <v>0</v>
      </c>
      <c r="BO2">
        <f>BK2+BM2</f>
        <v>0</v>
      </c>
      <c r="BP2">
        <f>IF(O2&gt;99,199,O2)</f>
        <v>0</v>
      </c>
      <c r="BQ2">
        <f>IF(P2="",0,P2)</f>
        <v>0</v>
      </c>
      <c r="BR2">
        <f>IF(R2&gt;99,199,R2)</f>
        <v>0</v>
      </c>
      <c r="BS2">
        <f>IF(S2="",0,S2)</f>
        <v>0</v>
      </c>
      <c r="BT2">
        <f>BP2+BR2</f>
        <v>0</v>
      </c>
      <c r="BU2">
        <f>IF(W2&gt;99,199,W2)</f>
        <v>0</v>
      </c>
      <c r="BV2">
        <f>IF(X2="",0,X2)</f>
        <v>0</v>
      </c>
      <c r="BW2">
        <f>IF(Z2&gt;99,199,Z2)</f>
        <v>0</v>
      </c>
      <c r="BX2">
        <f>IF(AA2="",0,AA2)</f>
        <v>0</v>
      </c>
      <c r="BY2">
        <f>BU2+BW2</f>
        <v>0</v>
      </c>
      <c r="BZ2">
        <f>IF(AE2&gt;99,199,AE2)</f>
        <v>0</v>
      </c>
      <c r="CA2">
        <f>IF(AF2="",0,AF2)</f>
        <v>0</v>
      </c>
      <c r="CB2">
        <f>IF(AH2&gt;99,199,AH2)</f>
        <v>0</v>
      </c>
      <c r="CC2">
        <f>IF(AI2="",0,AI2)</f>
        <v>0</v>
      </c>
      <c r="CD2">
        <f>BZ2+CB2</f>
        <v>0</v>
      </c>
      <c r="CE2">
        <f>IF(AM2&gt;99,199,AM2)</f>
        <v>0</v>
      </c>
      <c r="CF2">
        <f>IF(AN2="",0,AN2)</f>
        <v>0</v>
      </c>
      <c r="CG2">
        <f>IF(AP2&gt;99,199,AP2)</f>
        <v>0</v>
      </c>
      <c r="CH2">
        <f>IF(AQ2="",0,AQ2)</f>
        <v>0</v>
      </c>
      <c r="CI2">
        <f>CE2+CG2</f>
        <v>0</v>
      </c>
      <c r="CJ2">
        <f>IF(AU2&gt;99,199,AU2)</f>
        <v>0</v>
      </c>
      <c r="CK2">
        <f>IF(AV2="",0,AV2)</f>
        <v>0</v>
      </c>
      <c r="CL2">
        <f>IF(AX2&gt;99,199,AX2)</f>
        <v>0</v>
      </c>
      <c r="CM2">
        <f>IF(AY2="",0,AY2)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138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120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35" t="str">
        <f>Instellingen!C43</f>
        <v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> </v>
      </c>
      <c r="AV7" s="138"/>
      <c r="AW7" s="138"/>
      <c r="AX7" s="138"/>
      <c r="AY7" s="138"/>
      <c r="AZ7" s="138"/>
      <c r="BA7" s="138"/>
      <c r="BB7" s="139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66" t="s">
        <v>76</v>
      </c>
      <c r="I8" s="66" t="s">
        <v>77</v>
      </c>
      <c r="J8" s="86" t="s">
        <v>78</v>
      </c>
      <c r="K8" s="69" t="s">
        <v>79</v>
      </c>
      <c r="L8" s="69" t="s">
        <v>80</v>
      </c>
      <c r="M8" s="2" t="s">
        <v>4</v>
      </c>
      <c r="N8" s="2" t="s">
        <v>15</v>
      </c>
      <c r="O8" s="89" t="s">
        <v>75</v>
      </c>
      <c r="P8" s="78" t="s">
        <v>76</v>
      </c>
      <c r="Q8" s="78" t="s">
        <v>77</v>
      </c>
      <c r="R8" s="71" t="s">
        <v>78</v>
      </c>
      <c r="S8" s="78" t="s">
        <v>79</v>
      </c>
      <c r="T8" s="78" t="s">
        <v>80</v>
      </c>
      <c r="U8" s="2" t="s">
        <v>4</v>
      </c>
      <c r="V8" s="2" t="s">
        <v>15</v>
      </c>
      <c r="W8" s="89" t="s">
        <v>75</v>
      </c>
      <c r="X8" s="78" t="s">
        <v>76</v>
      </c>
      <c r="Y8" s="78" t="s">
        <v>77</v>
      </c>
      <c r="Z8" s="71" t="s">
        <v>78</v>
      </c>
      <c r="AA8" s="78" t="s">
        <v>79</v>
      </c>
      <c r="AB8" s="78" t="s">
        <v>80</v>
      </c>
      <c r="AC8" s="2" t="s">
        <v>4</v>
      </c>
      <c r="AD8" s="2" t="s">
        <v>15</v>
      </c>
      <c r="AE8" s="89" t="s">
        <v>75</v>
      </c>
      <c r="AF8" s="78" t="s">
        <v>76</v>
      </c>
      <c r="AG8" s="78" t="s">
        <v>77</v>
      </c>
      <c r="AH8" s="71" t="s">
        <v>78</v>
      </c>
      <c r="AI8" s="78" t="s">
        <v>79</v>
      </c>
      <c r="AJ8" s="78" t="s">
        <v>80</v>
      </c>
      <c r="AK8" s="2" t="s">
        <v>4</v>
      </c>
      <c r="AL8" s="2" t="s">
        <v>15</v>
      </c>
      <c r="AM8" s="89" t="s">
        <v>75</v>
      </c>
      <c r="AN8" s="78" t="s">
        <v>76</v>
      </c>
      <c r="AO8" s="78" t="s">
        <v>77</v>
      </c>
      <c r="AP8" s="71" t="s">
        <v>78</v>
      </c>
      <c r="AQ8" s="78" t="s">
        <v>79</v>
      </c>
      <c r="AR8" s="78" t="s">
        <v>80</v>
      </c>
      <c r="AS8" s="2" t="s">
        <v>4</v>
      </c>
      <c r="AT8" s="2" t="s">
        <v>15</v>
      </c>
      <c r="AU8" s="89" t="s">
        <v>75</v>
      </c>
      <c r="AV8" s="78" t="s">
        <v>76</v>
      </c>
      <c r="AW8" s="78" t="s">
        <v>77</v>
      </c>
      <c r="AX8" s="71" t="s">
        <v>78</v>
      </c>
      <c r="AY8" s="78" t="s">
        <v>79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3" t="s">
        <v>108</v>
      </c>
      <c r="CF8" s="73" t="s">
        <v>109</v>
      </c>
      <c r="CG8" s="73" t="s">
        <v>110</v>
      </c>
      <c r="CH8" s="73" t="s">
        <v>111</v>
      </c>
      <c r="CI8" s="73" t="s">
        <v>112</v>
      </c>
      <c r="CJ8" s="73" t="s">
        <v>113</v>
      </c>
      <c r="CK8" s="73" t="s">
        <v>114</v>
      </c>
      <c r="CL8" s="73" t="s">
        <v>115</v>
      </c>
      <c r="CM8" s="73" t="s">
        <v>116</v>
      </c>
      <c r="CN8" s="73" t="s">
        <v>117</v>
      </c>
    </row>
    <row r="9" spans="2:92" ht="12.75">
      <c r="B9" s="1" t="s">
        <v>148</v>
      </c>
      <c r="C9" s="1" t="s">
        <v>203</v>
      </c>
      <c r="D9" s="1" t="s">
        <v>149</v>
      </c>
      <c r="E9" s="1" t="s">
        <v>204</v>
      </c>
      <c r="F9" s="1" t="s">
        <v>150</v>
      </c>
      <c r="G9" s="62">
        <v>0</v>
      </c>
      <c r="H9" s="67">
        <v>75.5</v>
      </c>
      <c r="I9" s="67">
        <v>7.5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0</v>
      </c>
      <c r="BL9">
        <f>IF(H9="",0,H9)</f>
        <v>75.5</v>
      </c>
      <c r="BM9">
        <f>IF(J9&gt;99,199,J9)</f>
        <v>0</v>
      </c>
      <c r="BN9">
        <f>IF(K9="",0,K9)</f>
        <v>0</v>
      </c>
      <c r="BO9">
        <f>BK9+BM9</f>
        <v>0</v>
      </c>
      <c r="BP9">
        <f>IF(O9&gt;99,199,O9)</f>
        <v>0</v>
      </c>
      <c r="BQ9">
        <f>IF(P9="",0,P9)</f>
        <v>0</v>
      </c>
      <c r="BR9">
        <f>IF(R9&gt;99,199,R9)</f>
        <v>0</v>
      </c>
      <c r="BS9">
        <f>IF(S9="",0,S9)</f>
        <v>0</v>
      </c>
      <c r="BT9">
        <f>BP9+BR9</f>
        <v>0</v>
      </c>
      <c r="BU9">
        <f>IF(W9&gt;99,199,W9)</f>
        <v>0</v>
      </c>
      <c r="BV9">
        <f>IF(X9="",0,X9)</f>
        <v>0</v>
      </c>
      <c r="BW9">
        <f>IF(Z9&gt;99,199,Z9)</f>
        <v>0</v>
      </c>
      <c r="BX9">
        <f>IF(AA9="",0,AA9)</f>
        <v>0</v>
      </c>
      <c r="BY9">
        <f>BU9+BW9</f>
        <v>0</v>
      </c>
      <c r="BZ9">
        <f>IF(AE9&gt;99,199,AE9)</f>
        <v>0</v>
      </c>
      <c r="CA9">
        <f>IF(AF9="",0,AF9)</f>
        <v>0</v>
      </c>
      <c r="CB9">
        <f>IF(AH9&gt;99,199,AH9)</f>
        <v>0</v>
      </c>
      <c r="CC9">
        <f>IF(AI9="",0,AI9)</f>
        <v>0</v>
      </c>
      <c r="CD9">
        <f>BZ9+CB9</f>
        <v>0</v>
      </c>
      <c r="CE9">
        <f>IF(AM9&gt;99,199,AM9)</f>
        <v>0</v>
      </c>
      <c r="CF9">
        <f>IF(AN9="",0,AN9)</f>
        <v>0</v>
      </c>
      <c r="CG9">
        <f>IF(AP9&gt;99,199,AP9)</f>
        <v>0</v>
      </c>
      <c r="CH9">
        <f>IF(AQ9="",0,AQ9)</f>
        <v>0</v>
      </c>
      <c r="CI9">
        <f>CE9+CG9</f>
        <v>0</v>
      </c>
      <c r="CJ9">
        <f>IF(AU9&gt;99,199,AU9)</f>
        <v>0</v>
      </c>
      <c r="CK9">
        <f>IF(AV9="",0,AV9)</f>
        <v>0</v>
      </c>
      <c r="CL9">
        <f>IF(AX9&gt;99,199,AX9)</f>
        <v>0</v>
      </c>
      <c r="CM9">
        <f>IF(AY9="",0,AY9)</f>
        <v>0</v>
      </c>
      <c r="CN9">
        <f>CJ9+CL9</f>
        <v>0</v>
      </c>
    </row>
  </sheetData>
  <sheetProtection sheet="1" objects="1" scenarios="1"/>
  <mergeCells count="32">
    <mergeCell ref="BC4:BF4"/>
    <mergeCell ref="W3:AL5"/>
    <mergeCell ref="BC3:BF3"/>
    <mergeCell ref="BC5:BF5"/>
    <mergeCell ref="BC6:BE6"/>
    <mergeCell ref="W7:AD7"/>
    <mergeCell ref="AE7:AL7"/>
    <mergeCell ref="AM7:AT7"/>
    <mergeCell ref="AU7:BB7"/>
    <mergeCell ref="W6:AD6"/>
    <mergeCell ref="AE6:AL6"/>
    <mergeCell ref="A1:BI1"/>
    <mergeCell ref="A3:B3"/>
    <mergeCell ref="C3:E3"/>
    <mergeCell ref="F3:N3"/>
    <mergeCell ref="O3:V3"/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26">
      <formula1>"ja,nee"</formula1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operator="lessThan" allowBlank="1" showInputMessage="1" showErrorMessage="1" sqref="O1:O2 AE1:AE2 AU1:AU2 AU9:AU65526 AE9:AE65526 O9:O65526"/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4.421875" style="67" customWidth="1"/>
    <col min="9" max="9" width="4.140625" style="67" customWidth="1"/>
    <col min="10" max="10" width="3.7109375" style="87" customWidth="1"/>
    <col min="11" max="11" width="4.421875" style="68" customWidth="1"/>
    <col min="12" max="12" width="4.140625" style="68" customWidth="1"/>
    <col min="13" max="14" width="3.00390625" style="62" customWidth="1"/>
    <col min="15" max="15" width="3.7109375" style="63" customWidth="1"/>
    <col min="16" max="16" width="4.421875" style="70" customWidth="1"/>
    <col min="17" max="17" width="4.140625" style="70" customWidth="1"/>
    <col min="18" max="18" width="3.7109375" style="63" customWidth="1"/>
    <col min="19" max="19" width="4.421875" style="70" customWidth="1"/>
    <col min="20" max="20" width="4.140625" style="70" customWidth="1"/>
    <col min="21" max="22" width="3.00390625" style="63" customWidth="1"/>
    <col min="23" max="23" width="3.7109375" style="62" customWidth="1"/>
    <col min="24" max="24" width="4.421875" style="68" customWidth="1"/>
    <col min="25" max="25" width="4.140625" style="68" customWidth="1"/>
    <col min="26" max="26" width="3.7109375" style="62" customWidth="1"/>
    <col min="27" max="27" width="4.421875" style="68" customWidth="1"/>
    <col min="28" max="28" width="4.140625" style="68" customWidth="1"/>
    <col min="29" max="30" width="3.00390625" style="62" customWidth="1"/>
    <col min="31" max="31" width="3.7109375" style="63" hidden="1" customWidth="1"/>
    <col min="32" max="32" width="4.421875" style="70" hidden="1" customWidth="1"/>
    <col min="33" max="33" width="4.140625" style="70" hidden="1" customWidth="1"/>
    <col min="34" max="34" width="3.7109375" style="63" hidden="1" customWidth="1"/>
    <col min="35" max="35" width="4.421875" style="70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4.421875" style="68" hidden="1" customWidth="1"/>
    <col min="41" max="41" width="4.140625" style="68" hidden="1" customWidth="1"/>
    <col min="42" max="42" width="3.7109375" style="62" hidden="1" customWidth="1"/>
    <col min="43" max="43" width="4.421875" style="68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4.421875" style="70" hidden="1" customWidth="1"/>
    <col min="49" max="49" width="4.140625" style="70" hidden="1" customWidth="1"/>
    <col min="50" max="50" width="3.7109375" style="63" hidden="1" customWidth="1"/>
    <col min="51" max="51" width="4.421875" style="70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9.140625" style="0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6.2812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65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IF(H2="",0,H2)</f>
        <v>0</v>
      </c>
      <c r="BM2">
        <f>IF(J2&gt;99,199,J2)</f>
        <v>0</v>
      </c>
      <c r="BN2">
        <f>IF(K2="",0,K2)</f>
        <v>0</v>
      </c>
      <c r="BO2">
        <f>BK2+BM2</f>
        <v>0</v>
      </c>
      <c r="BP2">
        <f>IF(O2&gt;99,199,O2)</f>
        <v>0</v>
      </c>
      <c r="BQ2">
        <f>IF(P2="",0,P2)</f>
        <v>0</v>
      </c>
      <c r="BR2">
        <f>IF(R2&gt;99,199,R2)</f>
        <v>0</v>
      </c>
      <c r="BS2">
        <f>IF(S2="",0,S2)</f>
        <v>0</v>
      </c>
      <c r="BT2">
        <f>BP2+BR2</f>
        <v>0</v>
      </c>
      <c r="BU2">
        <f>IF(W2&gt;99,199,W2)</f>
        <v>0</v>
      </c>
      <c r="BV2">
        <f>IF(X2="",0,X2)</f>
        <v>0</v>
      </c>
      <c r="BW2">
        <f>IF(Z2&gt;99,199,Z2)</f>
        <v>0</v>
      </c>
      <c r="BX2">
        <f>IF(AA2="",0,AA2)</f>
        <v>0</v>
      </c>
      <c r="BY2">
        <f>BU2+BW2</f>
        <v>0</v>
      </c>
      <c r="BZ2">
        <f>IF(AE2&gt;99,199,AE2)</f>
        <v>0</v>
      </c>
      <c r="CA2">
        <f>IF(AF2="",0,AF2)</f>
        <v>0</v>
      </c>
      <c r="CB2">
        <f>IF(AH2&gt;99,199,AH2)</f>
        <v>0</v>
      </c>
      <c r="CC2">
        <f>IF(AI2="",0,AI2)</f>
        <v>0</v>
      </c>
      <c r="CD2">
        <f>BZ2+CB2</f>
        <v>0</v>
      </c>
      <c r="CE2">
        <f>IF(AM2&gt;99,199,AM2)</f>
        <v>0</v>
      </c>
      <c r="CF2">
        <f>IF(AN2="",0,AN2)</f>
        <v>0</v>
      </c>
      <c r="CG2">
        <f>IF(AP2&gt;99,199,AP2)</f>
        <v>0</v>
      </c>
      <c r="CH2">
        <f>IF(AQ2="",0,AQ2)</f>
        <v>0</v>
      </c>
      <c r="CI2">
        <f>CE2+CG2</f>
        <v>0</v>
      </c>
      <c r="CJ2">
        <f>IF(AU2&gt;99,199,AU2)</f>
        <v>0</v>
      </c>
      <c r="CK2">
        <f>IF(AV2="",0,AV2)</f>
        <v>0</v>
      </c>
      <c r="CL2">
        <f>IF(AX2&gt;99,199,AX2)</f>
        <v>0</v>
      </c>
      <c r="CM2">
        <f>IF(AY2="",0,AY2)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139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120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35" t="str">
        <f>Instellingen!C43</f>
        <v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> </v>
      </c>
      <c r="AV7" s="138"/>
      <c r="AW7" s="138"/>
      <c r="AX7" s="138"/>
      <c r="AY7" s="138"/>
      <c r="AZ7" s="138"/>
      <c r="BA7" s="138"/>
      <c r="BB7" s="139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66" t="s">
        <v>76</v>
      </c>
      <c r="I8" s="66" t="s">
        <v>77</v>
      </c>
      <c r="J8" s="86" t="s">
        <v>78</v>
      </c>
      <c r="K8" s="69" t="s">
        <v>79</v>
      </c>
      <c r="L8" s="69" t="s">
        <v>80</v>
      </c>
      <c r="M8" s="2" t="s">
        <v>4</v>
      </c>
      <c r="N8" s="2" t="s">
        <v>15</v>
      </c>
      <c r="O8" s="89" t="s">
        <v>75</v>
      </c>
      <c r="P8" s="78" t="s">
        <v>76</v>
      </c>
      <c r="Q8" s="78" t="s">
        <v>77</v>
      </c>
      <c r="R8" s="71" t="s">
        <v>78</v>
      </c>
      <c r="S8" s="78" t="s">
        <v>79</v>
      </c>
      <c r="T8" s="78" t="s">
        <v>80</v>
      </c>
      <c r="U8" s="2" t="s">
        <v>4</v>
      </c>
      <c r="V8" s="2" t="s">
        <v>15</v>
      </c>
      <c r="W8" s="89" t="s">
        <v>75</v>
      </c>
      <c r="X8" s="78" t="s">
        <v>76</v>
      </c>
      <c r="Y8" s="78" t="s">
        <v>77</v>
      </c>
      <c r="Z8" s="71" t="s">
        <v>78</v>
      </c>
      <c r="AA8" s="78" t="s">
        <v>79</v>
      </c>
      <c r="AB8" s="78" t="s">
        <v>80</v>
      </c>
      <c r="AC8" s="2" t="s">
        <v>4</v>
      </c>
      <c r="AD8" s="2" t="s">
        <v>15</v>
      </c>
      <c r="AE8" s="89" t="s">
        <v>75</v>
      </c>
      <c r="AF8" s="78" t="s">
        <v>76</v>
      </c>
      <c r="AG8" s="78" t="s">
        <v>77</v>
      </c>
      <c r="AH8" s="71" t="s">
        <v>78</v>
      </c>
      <c r="AI8" s="78" t="s">
        <v>79</v>
      </c>
      <c r="AJ8" s="78" t="s">
        <v>80</v>
      </c>
      <c r="AK8" s="2" t="s">
        <v>4</v>
      </c>
      <c r="AL8" s="2" t="s">
        <v>15</v>
      </c>
      <c r="AM8" s="89" t="s">
        <v>75</v>
      </c>
      <c r="AN8" s="78" t="s">
        <v>76</v>
      </c>
      <c r="AO8" s="78" t="s">
        <v>77</v>
      </c>
      <c r="AP8" s="71" t="s">
        <v>78</v>
      </c>
      <c r="AQ8" s="78" t="s">
        <v>79</v>
      </c>
      <c r="AR8" s="78" t="s">
        <v>80</v>
      </c>
      <c r="AS8" s="2" t="s">
        <v>4</v>
      </c>
      <c r="AT8" s="2" t="s">
        <v>15</v>
      </c>
      <c r="AU8" s="89" t="s">
        <v>75</v>
      </c>
      <c r="AV8" s="78" t="s">
        <v>76</v>
      </c>
      <c r="AW8" s="78" t="s">
        <v>77</v>
      </c>
      <c r="AX8" s="71" t="s">
        <v>78</v>
      </c>
      <c r="AY8" s="78" t="s">
        <v>79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3" t="s">
        <v>108</v>
      </c>
      <c r="CF8" s="73" t="s">
        <v>109</v>
      </c>
      <c r="CG8" s="73" t="s">
        <v>110</v>
      </c>
      <c r="CH8" s="73" t="s">
        <v>111</v>
      </c>
      <c r="CI8" s="73" t="s">
        <v>112</v>
      </c>
      <c r="CJ8" s="73" t="s">
        <v>113</v>
      </c>
      <c r="CK8" s="73" t="s">
        <v>114</v>
      </c>
      <c r="CL8" s="73" t="s">
        <v>115</v>
      </c>
      <c r="CM8" s="73" t="s">
        <v>116</v>
      </c>
      <c r="CN8" s="73" t="s">
        <v>117</v>
      </c>
    </row>
    <row r="9" spans="2:92" ht="12.75">
      <c r="B9" s="1" t="s">
        <v>151</v>
      </c>
      <c r="C9" s="1" t="s">
        <v>205</v>
      </c>
      <c r="D9" s="1" t="s">
        <v>152</v>
      </c>
      <c r="E9" s="1" t="s">
        <v>206</v>
      </c>
      <c r="F9" s="1" t="s">
        <v>153</v>
      </c>
      <c r="G9" s="62">
        <v>0</v>
      </c>
      <c r="H9" s="67">
        <v>80</v>
      </c>
      <c r="I9" s="67">
        <v>8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0</v>
      </c>
      <c r="BL9">
        <f>IF(H9="",0,H9)</f>
        <v>80</v>
      </c>
      <c r="BM9">
        <f>IF(J9&gt;99,199,J9)</f>
        <v>0</v>
      </c>
      <c r="BN9">
        <f>IF(K9="",0,K9)</f>
        <v>0</v>
      </c>
      <c r="BO9">
        <f>BK9+BM9</f>
        <v>0</v>
      </c>
      <c r="BP9">
        <f>IF(O9&gt;99,199,O9)</f>
        <v>0</v>
      </c>
      <c r="BQ9">
        <f>IF(P9="",0,P9)</f>
        <v>0</v>
      </c>
      <c r="BR9">
        <f>IF(R9&gt;99,199,R9)</f>
        <v>0</v>
      </c>
      <c r="BS9">
        <f>IF(S9="",0,S9)</f>
        <v>0</v>
      </c>
      <c r="BT9">
        <f>BP9+BR9</f>
        <v>0</v>
      </c>
      <c r="BU9">
        <f>IF(W9&gt;99,199,W9)</f>
        <v>0</v>
      </c>
      <c r="BV9">
        <f>IF(X9="",0,X9)</f>
        <v>0</v>
      </c>
      <c r="BW9">
        <f>IF(Z9&gt;99,199,Z9)</f>
        <v>0</v>
      </c>
      <c r="BX9">
        <f>IF(AA9="",0,AA9)</f>
        <v>0</v>
      </c>
      <c r="BY9">
        <f>BU9+BW9</f>
        <v>0</v>
      </c>
      <c r="BZ9">
        <f>IF(AE9&gt;99,199,AE9)</f>
        <v>0</v>
      </c>
      <c r="CA9">
        <f>IF(AF9="",0,AF9)</f>
        <v>0</v>
      </c>
      <c r="CB9">
        <f>IF(AH9&gt;99,199,AH9)</f>
        <v>0</v>
      </c>
      <c r="CC9">
        <f>IF(AI9="",0,AI9)</f>
        <v>0</v>
      </c>
      <c r="CD9">
        <f>BZ9+CB9</f>
        <v>0</v>
      </c>
      <c r="CE9">
        <f>IF(AM9&gt;99,199,AM9)</f>
        <v>0</v>
      </c>
      <c r="CF9">
        <f>IF(AN9="",0,AN9)</f>
        <v>0</v>
      </c>
      <c r="CG9">
        <f>IF(AP9&gt;99,199,AP9)</f>
        <v>0</v>
      </c>
      <c r="CH9">
        <f>IF(AQ9="",0,AQ9)</f>
        <v>0</v>
      </c>
      <c r="CI9">
        <f>CE9+CG9</f>
        <v>0</v>
      </c>
      <c r="CJ9">
        <f>IF(AU9&gt;99,199,AU9)</f>
        <v>0</v>
      </c>
      <c r="CK9">
        <f>IF(AV9="",0,AV9)</f>
        <v>0</v>
      </c>
      <c r="CL9">
        <f>IF(AX9&gt;99,199,AX9)</f>
        <v>0</v>
      </c>
      <c r="CM9">
        <f>IF(AY9="",0,AY9)</f>
        <v>0</v>
      </c>
      <c r="CN9">
        <f>CJ9+CL9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AU9:AU65526 AE9:AE65526 O9:O65526"/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100</formula2>
    </dataValidation>
    <dataValidation type="list" allowBlank="1" showInputMessage="1" showErrorMessage="1" sqref="BH1:BH2 BH9:BH655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C10" sqref="C10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131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120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BC4:BF4"/>
    <mergeCell ref="W3:AL5"/>
    <mergeCell ref="BC3:BF3"/>
    <mergeCell ref="BC5:BF5"/>
    <mergeCell ref="BC6:BE6"/>
    <mergeCell ref="W7:AD7"/>
    <mergeCell ref="AE7:AL7"/>
    <mergeCell ref="AM7:AT7"/>
    <mergeCell ref="AU7:BB7"/>
    <mergeCell ref="W6:AD6"/>
    <mergeCell ref="AE6:AL6"/>
    <mergeCell ref="A1:BI1"/>
    <mergeCell ref="A3:B3"/>
    <mergeCell ref="C3:E3"/>
    <mergeCell ref="F3:N3"/>
    <mergeCell ref="O3:V3"/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</mergeCells>
  <dataValidations count="8">
    <dataValidation operator="lessThan" allowBlank="1" showInputMessage="1" showErrorMessage="1" sqref="O1:O2 AE1:AE2 AU1:AU2 AU9:AU65536 AE9:AE65536 O9:O65536"/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999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CN8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4.421875" style="67" customWidth="1"/>
    <col min="9" max="9" width="4.140625" style="67" customWidth="1"/>
    <col min="10" max="10" width="3.7109375" style="87" customWidth="1"/>
    <col min="11" max="11" width="4.421875" style="68" customWidth="1"/>
    <col min="12" max="12" width="4.140625" style="68" customWidth="1"/>
    <col min="13" max="14" width="3.00390625" style="62" customWidth="1"/>
    <col min="15" max="15" width="3.7109375" style="63" customWidth="1"/>
    <col min="16" max="16" width="4.421875" style="70" customWidth="1"/>
    <col min="17" max="17" width="4.140625" style="70" customWidth="1"/>
    <col min="18" max="18" width="3.7109375" style="63" customWidth="1"/>
    <col min="19" max="19" width="4.421875" style="70" customWidth="1"/>
    <col min="20" max="20" width="4.140625" style="70" customWidth="1"/>
    <col min="21" max="22" width="3.00390625" style="63" customWidth="1"/>
    <col min="23" max="23" width="3.7109375" style="62" customWidth="1"/>
    <col min="24" max="24" width="4.421875" style="68" customWidth="1"/>
    <col min="25" max="25" width="4.140625" style="68" customWidth="1"/>
    <col min="26" max="26" width="3.7109375" style="62" customWidth="1"/>
    <col min="27" max="27" width="4.421875" style="68" customWidth="1"/>
    <col min="28" max="28" width="4.140625" style="68" customWidth="1"/>
    <col min="29" max="30" width="3.00390625" style="62" customWidth="1"/>
    <col min="31" max="31" width="3.7109375" style="63" hidden="1" customWidth="1"/>
    <col min="32" max="32" width="4.421875" style="70" hidden="1" customWidth="1"/>
    <col min="33" max="33" width="4.140625" style="70" hidden="1" customWidth="1"/>
    <col min="34" max="34" width="3.7109375" style="63" hidden="1" customWidth="1"/>
    <col min="35" max="35" width="4.421875" style="70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4.421875" style="68" hidden="1" customWidth="1"/>
    <col min="41" max="41" width="4.140625" style="68" hidden="1" customWidth="1"/>
    <col min="42" max="42" width="3.7109375" style="62" hidden="1" customWidth="1"/>
    <col min="43" max="43" width="4.421875" style="68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4.421875" style="70" hidden="1" customWidth="1"/>
    <col min="49" max="49" width="4.140625" style="70" hidden="1" customWidth="1"/>
    <col min="50" max="50" width="3.7109375" style="63" hidden="1" customWidth="1"/>
    <col min="51" max="51" width="4.421875" style="70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9.140625" style="0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6.2812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65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IF(H2="",0,H2)</f>
        <v>0</v>
      </c>
      <c r="BM2">
        <f>IF(J2&gt;99,199,J2)</f>
        <v>0</v>
      </c>
      <c r="BN2">
        <f>IF(K2="",0,K2)</f>
        <v>0</v>
      </c>
      <c r="BO2">
        <f>BK2+BM2</f>
        <v>0</v>
      </c>
      <c r="BP2">
        <f>IF(O2&gt;99,199,O2)</f>
        <v>0</v>
      </c>
      <c r="BQ2">
        <f>IF(P2="",0,P2)</f>
        <v>0</v>
      </c>
      <c r="BR2">
        <f>IF(R2&gt;99,199,R2)</f>
        <v>0</v>
      </c>
      <c r="BS2">
        <f>IF(S2="",0,S2)</f>
        <v>0</v>
      </c>
      <c r="BT2">
        <f>BP2+BR2</f>
        <v>0</v>
      </c>
      <c r="BU2">
        <f>IF(W2&gt;99,199,W2)</f>
        <v>0</v>
      </c>
      <c r="BV2">
        <f>IF(X2="",0,X2)</f>
        <v>0</v>
      </c>
      <c r="BW2">
        <f>IF(Z2&gt;99,199,Z2)</f>
        <v>0</v>
      </c>
      <c r="BX2">
        <f>IF(AA2="",0,AA2)</f>
        <v>0</v>
      </c>
      <c r="BY2">
        <f>BU2+BW2</f>
        <v>0</v>
      </c>
      <c r="BZ2">
        <f>IF(AE2&gt;99,199,AE2)</f>
        <v>0</v>
      </c>
      <c r="CA2">
        <f>IF(AF2="",0,AF2)</f>
        <v>0</v>
      </c>
      <c r="CB2">
        <f>IF(AH2&gt;99,199,AH2)</f>
        <v>0</v>
      </c>
      <c r="CC2">
        <f>IF(AI2="",0,AI2)</f>
        <v>0</v>
      </c>
      <c r="CD2">
        <f>BZ2+CB2</f>
        <v>0</v>
      </c>
      <c r="CE2">
        <f>IF(AM2&gt;99,199,AM2)</f>
        <v>0</v>
      </c>
      <c r="CF2">
        <f>IF(AN2="",0,AN2)</f>
        <v>0</v>
      </c>
      <c r="CG2">
        <f>IF(AP2&gt;99,199,AP2)</f>
        <v>0</v>
      </c>
      <c r="CH2">
        <f>IF(AQ2="",0,AQ2)</f>
        <v>0</v>
      </c>
      <c r="CI2">
        <f>CE2+CG2</f>
        <v>0</v>
      </c>
      <c r="CJ2">
        <f>IF(AU2&gt;99,199,AU2)</f>
        <v>0</v>
      </c>
      <c r="CK2">
        <f>IF(AV2="",0,AV2)</f>
        <v>0</v>
      </c>
      <c r="CL2">
        <f>IF(AX2&gt;99,199,AX2)</f>
        <v>0</v>
      </c>
      <c r="CM2">
        <f>IF(AY2="",0,AY2)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131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121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35" t="str">
        <f>Instellingen!C43</f>
        <v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> </v>
      </c>
      <c r="AV7" s="138"/>
      <c r="AW7" s="138"/>
      <c r="AX7" s="138"/>
      <c r="AY7" s="138"/>
      <c r="AZ7" s="138"/>
      <c r="BA7" s="138"/>
      <c r="BB7" s="139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66" t="s">
        <v>76</v>
      </c>
      <c r="I8" s="66" t="s">
        <v>77</v>
      </c>
      <c r="J8" s="86" t="s">
        <v>78</v>
      </c>
      <c r="K8" s="69" t="s">
        <v>79</v>
      </c>
      <c r="L8" s="69" t="s">
        <v>80</v>
      </c>
      <c r="M8" s="2" t="s">
        <v>4</v>
      </c>
      <c r="N8" s="2" t="s">
        <v>15</v>
      </c>
      <c r="O8" s="89" t="s">
        <v>75</v>
      </c>
      <c r="P8" s="78" t="s">
        <v>76</v>
      </c>
      <c r="Q8" s="78" t="s">
        <v>77</v>
      </c>
      <c r="R8" s="71" t="s">
        <v>78</v>
      </c>
      <c r="S8" s="78" t="s">
        <v>79</v>
      </c>
      <c r="T8" s="78" t="s">
        <v>80</v>
      </c>
      <c r="U8" s="2" t="s">
        <v>4</v>
      </c>
      <c r="V8" s="2" t="s">
        <v>15</v>
      </c>
      <c r="W8" s="89" t="s">
        <v>75</v>
      </c>
      <c r="X8" s="78" t="s">
        <v>76</v>
      </c>
      <c r="Y8" s="78" t="s">
        <v>77</v>
      </c>
      <c r="Z8" s="71" t="s">
        <v>78</v>
      </c>
      <c r="AA8" s="78" t="s">
        <v>79</v>
      </c>
      <c r="AB8" s="78" t="s">
        <v>80</v>
      </c>
      <c r="AC8" s="2" t="s">
        <v>4</v>
      </c>
      <c r="AD8" s="2" t="s">
        <v>15</v>
      </c>
      <c r="AE8" s="89" t="s">
        <v>75</v>
      </c>
      <c r="AF8" s="78" t="s">
        <v>76</v>
      </c>
      <c r="AG8" s="78" t="s">
        <v>77</v>
      </c>
      <c r="AH8" s="71" t="s">
        <v>78</v>
      </c>
      <c r="AI8" s="78" t="s">
        <v>79</v>
      </c>
      <c r="AJ8" s="78" t="s">
        <v>80</v>
      </c>
      <c r="AK8" s="2" t="s">
        <v>4</v>
      </c>
      <c r="AL8" s="2" t="s">
        <v>15</v>
      </c>
      <c r="AM8" s="89" t="s">
        <v>75</v>
      </c>
      <c r="AN8" s="78" t="s">
        <v>76</v>
      </c>
      <c r="AO8" s="78" t="s">
        <v>77</v>
      </c>
      <c r="AP8" s="71" t="s">
        <v>78</v>
      </c>
      <c r="AQ8" s="78" t="s">
        <v>79</v>
      </c>
      <c r="AR8" s="78" t="s">
        <v>80</v>
      </c>
      <c r="AS8" s="2" t="s">
        <v>4</v>
      </c>
      <c r="AT8" s="2" t="s">
        <v>15</v>
      </c>
      <c r="AU8" s="89" t="s">
        <v>75</v>
      </c>
      <c r="AV8" s="78" t="s">
        <v>76</v>
      </c>
      <c r="AW8" s="78" t="s">
        <v>77</v>
      </c>
      <c r="AX8" s="71" t="s">
        <v>78</v>
      </c>
      <c r="AY8" s="78" t="s">
        <v>79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3" t="s">
        <v>108</v>
      </c>
      <c r="CF8" s="73" t="s">
        <v>109</v>
      </c>
      <c r="CG8" s="73" t="s">
        <v>110</v>
      </c>
      <c r="CH8" s="73" t="s">
        <v>111</v>
      </c>
      <c r="CI8" s="73" t="s">
        <v>112</v>
      </c>
      <c r="CJ8" s="73" t="s">
        <v>113</v>
      </c>
      <c r="CK8" s="73" t="s">
        <v>114</v>
      </c>
      <c r="CL8" s="73" t="s">
        <v>115</v>
      </c>
      <c r="CM8" s="73" t="s">
        <v>116</v>
      </c>
      <c r="CN8" s="73" t="s">
        <v>117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AU9:AU65536 AE9:AE65536 O9:O65536"/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132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121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  <row r="9" spans="2:92" ht="12.75">
      <c r="B9" s="1" t="s">
        <v>166</v>
      </c>
      <c r="C9" s="1" t="s">
        <v>214</v>
      </c>
      <c r="D9" s="1" t="s">
        <v>167</v>
      </c>
      <c r="E9" s="1" t="s">
        <v>215</v>
      </c>
      <c r="F9" s="1" t="s">
        <v>157</v>
      </c>
      <c r="G9" s="62">
        <v>0</v>
      </c>
      <c r="H9" s="80">
        <v>75</v>
      </c>
      <c r="J9" s="87">
        <v>0</v>
      </c>
      <c r="K9" s="81">
        <v>38.62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0</v>
      </c>
      <c r="BL9">
        <f>IF(H9&gt;99,0,H9)</f>
        <v>75</v>
      </c>
      <c r="BM9">
        <f>IF(J9&gt;99,199,J9)</f>
        <v>0</v>
      </c>
      <c r="BN9">
        <f>IF(K9&gt;99,0,K9)</f>
        <v>38.62</v>
      </c>
      <c r="BO9">
        <f>BK9+BM9</f>
        <v>0</v>
      </c>
      <c r="BP9">
        <f>IF(O9&gt;99,199,O9)</f>
        <v>0</v>
      </c>
      <c r="BQ9">
        <f>IF(P9&gt;99,0,P9)</f>
        <v>0</v>
      </c>
      <c r="BR9">
        <f>IF(R9&gt;99,199,R9)</f>
        <v>0</v>
      </c>
      <c r="BS9">
        <f>IF(S9&gt;99,0,S9)</f>
        <v>0</v>
      </c>
      <c r="BT9">
        <f>BP9+BR9</f>
        <v>0</v>
      </c>
      <c r="BU9">
        <f>IF(W9&gt;99,199,W9)</f>
        <v>0</v>
      </c>
      <c r="BV9">
        <f>IF(X9&gt;99,0,X9)</f>
        <v>0</v>
      </c>
      <c r="BW9">
        <f>IF(Z9&gt;99,199,Z9)</f>
        <v>0</v>
      </c>
      <c r="BX9">
        <f>IF(AA9&gt;99,0,AA9)</f>
        <v>0</v>
      </c>
      <c r="BY9">
        <f>BU9+BW9</f>
        <v>0</v>
      </c>
      <c r="BZ9">
        <f>IF(AE9&gt;99,199,AE9)</f>
        <v>0</v>
      </c>
      <c r="CA9">
        <f>IF(AF9&gt;99,0,AF9)</f>
        <v>0</v>
      </c>
      <c r="CB9">
        <f>IF(AH9&gt;99,199,AH9)</f>
        <v>0</v>
      </c>
      <c r="CC9">
        <f>IF(AI9&gt;99,0,AI9)</f>
        <v>0</v>
      </c>
      <c r="CD9">
        <f>BZ9+CB9</f>
        <v>0</v>
      </c>
      <c r="CE9">
        <f>IF(AM9&gt;99,199,AM9)</f>
        <v>0</v>
      </c>
      <c r="CF9">
        <f>IF(AN9&gt;99,0,AN9)</f>
        <v>0</v>
      </c>
      <c r="CG9">
        <f>IF(AP9&gt;99,199,AP9)</f>
        <v>0</v>
      </c>
      <c r="CH9">
        <f>IF(AQ9&gt;99,0,AQ9)</f>
        <v>0</v>
      </c>
      <c r="CI9">
        <f>CE9+CG9</f>
        <v>0</v>
      </c>
      <c r="CJ9">
        <f>IF(AU9&gt;99,199,AU9)</f>
        <v>0</v>
      </c>
      <c r="CK9">
        <f>IF(AV9&gt;99,0,AV9)</f>
        <v>0</v>
      </c>
      <c r="CL9">
        <f>IF(AX9&gt;99,199,AX9)</f>
        <v>0</v>
      </c>
      <c r="CM9">
        <f>IF(AY9&gt;99,0,AY9)</f>
        <v>0</v>
      </c>
      <c r="CN9">
        <f>CJ9+CL9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26">
      <formula1>"ja,nee"</formula1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operator="lessThan" allowBlank="1" showInputMessage="1" showErrorMessage="1" sqref="O1:O2 AE1:AE2 AU1:AU2 AU9:AU65526 AE9:AE65526 O9:O6552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CN1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4.421875" style="67" customWidth="1"/>
    <col min="9" max="9" width="4.140625" style="67" customWidth="1"/>
    <col min="10" max="10" width="3.7109375" style="87" customWidth="1"/>
    <col min="11" max="11" width="4.421875" style="68" customWidth="1"/>
    <col min="12" max="12" width="4.140625" style="68" customWidth="1"/>
    <col min="13" max="14" width="3.00390625" style="62" customWidth="1"/>
    <col min="15" max="15" width="3.7109375" style="63" customWidth="1"/>
    <col min="16" max="16" width="4.421875" style="70" customWidth="1"/>
    <col min="17" max="17" width="4.140625" style="70" customWidth="1"/>
    <col min="18" max="18" width="3.7109375" style="63" customWidth="1"/>
    <col min="19" max="19" width="4.421875" style="70" customWidth="1"/>
    <col min="20" max="20" width="4.140625" style="70" customWidth="1"/>
    <col min="21" max="22" width="3.00390625" style="63" customWidth="1"/>
    <col min="23" max="23" width="3.7109375" style="62" customWidth="1"/>
    <col min="24" max="24" width="4.421875" style="68" customWidth="1"/>
    <col min="25" max="25" width="4.140625" style="68" customWidth="1"/>
    <col min="26" max="26" width="3.7109375" style="62" customWidth="1"/>
    <col min="27" max="27" width="4.421875" style="68" customWidth="1"/>
    <col min="28" max="28" width="4.140625" style="68" customWidth="1"/>
    <col min="29" max="30" width="3.00390625" style="62" customWidth="1"/>
    <col min="31" max="31" width="3.7109375" style="63" hidden="1" customWidth="1"/>
    <col min="32" max="32" width="4.421875" style="70" hidden="1" customWidth="1"/>
    <col min="33" max="33" width="4.140625" style="70" hidden="1" customWidth="1"/>
    <col min="34" max="34" width="3.7109375" style="63" hidden="1" customWidth="1"/>
    <col min="35" max="35" width="4.421875" style="70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4.421875" style="68" hidden="1" customWidth="1"/>
    <col min="41" max="41" width="4.140625" style="68" hidden="1" customWidth="1"/>
    <col min="42" max="42" width="3.7109375" style="62" hidden="1" customWidth="1"/>
    <col min="43" max="43" width="4.421875" style="68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4.421875" style="70" hidden="1" customWidth="1"/>
    <col min="49" max="49" width="4.140625" style="70" hidden="1" customWidth="1"/>
    <col min="50" max="50" width="3.7109375" style="63" hidden="1" customWidth="1"/>
    <col min="51" max="51" width="4.421875" style="70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9.140625" style="0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6.2812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65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IF(H2="",0,H2)</f>
        <v>0</v>
      </c>
      <c r="BM2">
        <f>IF(J2&gt;99,199,J2)</f>
        <v>0</v>
      </c>
      <c r="BN2">
        <f>IF(K2="",0,K2)</f>
        <v>0</v>
      </c>
      <c r="BO2">
        <f>BK2+BM2</f>
        <v>0</v>
      </c>
      <c r="BP2">
        <f>IF(O2&gt;99,199,O2)</f>
        <v>0</v>
      </c>
      <c r="BQ2">
        <f>IF(P2="",0,P2)</f>
        <v>0</v>
      </c>
      <c r="BR2">
        <f>IF(R2&gt;99,199,R2)</f>
        <v>0</v>
      </c>
      <c r="BS2">
        <f>IF(S2="",0,S2)</f>
        <v>0</v>
      </c>
      <c r="BT2">
        <f>BP2+BR2</f>
        <v>0</v>
      </c>
      <c r="BU2">
        <f>IF(W2&gt;99,199,W2)</f>
        <v>0</v>
      </c>
      <c r="BV2">
        <f>IF(X2="",0,X2)</f>
        <v>0</v>
      </c>
      <c r="BW2">
        <f>IF(Z2&gt;99,199,Z2)</f>
        <v>0</v>
      </c>
      <c r="BX2">
        <f>IF(AA2="",0,AA2)</f>
        <v>0</v>
      </c>
      <c r="BY2">
        <f>BU2+BW2</f>
        <v>0</v>
      </c>
      <c r="BZ2">
        <f>IF(AE2&gt;99,199,AE2)</f>
        <v>0</v>
      </c>
      <c r="CA2">
        <f>IF(AF2="",0,AF2)</f>
        <v>0</v>
      </c>
      <c r="CB2">
        <f>IF(AH2&gt;99,199,AH2)</f>
        <v>0</v>
      </c>
      <c r="CC2">
        <f>IF(AI2="",0,AI2)</f>
        <v>0</v>
      </c>
      <c r="CD2">
        <f>BZ2+CB2</f>
        <v>0</v>
      </c>
      <c r="CE2">
        <f>IF(AM2&gt;99,199,AM2)</f>
        <v>0</v>
      </c>
      <c r="CF2">
        <f>IF(AN2="",0,AN2)</f>
        <v>0</v>
      </c>
      <c r="CG2">
        <f>IF(AP2&gt;99,199,AP2)</f>
        <v>0</v>
      </c>
      <c r="CH2">
        <f>IF(AQ2="",0,AQ2)</f>
        <v>0</v>
      </c>
      <c r="CI2">
        <f>CE2+CG2</f>
        <v>0</v>
      </c>
      <c r="CJ2">
        <f>IF(AU2&gt;99,199,AU2)</f>
        <v>0</v>
      </c>
      <c r="CK2">
        <f>IF(AV2="",0,AV2)</f>
        <v>0</v>
      </c>
      <c r="CL2">
        <f>IF(AX2&gt;99,199,AX2)</f>
        <v>0</v>
      </c>
      <c r="CM2">
        <f>IF(AY2="",0,AY2)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132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35" t="str">
        <f>Instellingen!C43</f>
        <v> </v>
      </c>
      <c r="AF7" s="136"/>
      <c r="AG7" s="136"/>
      <c r="AH7" s="136"/>
      <c r="AI7" s="136"/>
      <c r="AJ7" s="136"/>
      <c r="AK7" s="136"/>
      <c r="AL7" s="137"/>
      <c r="AM7" s="135" t="str">
        <f>Instellingen!C44</f>
        <v> </v>
      </c>
      <c r="AN7" s="138"/>
      <c r="AO7" s="138"/>
      <c r="AP7" s="138"/>
      <c r="AQ7" s="138"/>
      <c r="AR7" s="138"/>
      <c r="AS7" s="138"/>
      <c r="AT7" s="139"/>
      <c r="AU7" s="135" t="str">
        <f>Instellingen!C45</f>
        <v> </v>
      </c>
      <c r="AV7" s="138"/>
      <c r="AW7" s="138"/>
      <c r="AX7" s="138"/>
      <c r="AY7" s="138"/>
      <c r="AZ7" s="138"/>
      <c r="BA7" s="138"/>
      <c r="BB7" s="139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66" t="s">
        <v>76</v>
      </c>
      <c r="I8" s="66" t="s">
        <v>77</v>
      </c>
      <c r="J8" s="86" t="s">
        <v>78</v>
      </c>
      <c r="K8" s="69" t="s">
        <v>79</v>
      </c>
      <c r="L8" s="69" t="s">
        <v>80</v>
      </c>
      <c r="M8" s="2" t="s">
        <v>4</v>
      </c>
      <c r="N8" s="2" t="s">
        <v>15</v>
      </c>
      <c r="O8" s="89" t="s">
        <v>75</v>
      </c>
      <c r="P8" s="78" t="s">
        <v>76</v>
      </c>
      <c r="Q8" s="78" t="s">
        <v>77</v>
      </c>
      <c r="R8" s="71" t="s">
        <v>78</v>
      </c>
      <c r="S8" s="78" t="s">
        <v>79</v>
      </c>
      <c r="T8" s="78" t="s">
        <v>80</v>
      </c>
      <c r="U8" s="2" t="s">
        <v>4</v>
      </c>
      <c r="V8" s="2" t="s">
        <v>15</v>
      </c>
      <c r="W8" s="89" t="s">
        <v>75</v>
      </c>
      <c r="X8" s="78" t="s">
        <v>76</v>
      </c>
      <c r="Y8" s="78" t="s">
        <v>77</v>
      </c>
      <c r="Z8" s="71" t="s">
        <v>78</v>
      </c>
      <c r="AA8" s="78" t="s">
        <v>79</v>
      </c>
      <c r="AB8" s="78" t="s">
        <v>80</v>
      </c>
      <c r="AC8" s="2" t="s">
        <v>4</v>
      </c>
      <c r="AD8" s="2" t="s">
        <v>15</v>
      </c>
      <c r="AE8" s="89" t="s">
        <v>75</v>
      </c>
      <c r="AF8" s="78" t="s">
        <v>76</v>
      </c>
      <c r="AG8" s="78" t="s">
        <v>77</v>
      </c>
      <c r="AH8" s="71" t="s">
        <v>78</v>
      </c>
      <c r="AI8" s="78" t="s">
        <v>79</v>
      </c>
      <c r="AJ8" s="78" t="s">
        <v>80</v>
      </c>
      <c r="AK8" s="2" t="s">
        <v>4</v>
      </c>
      <c r="AL8" s="2" t="s">
        <v>15</v>
      </c>
      <c r="AM8" s="89" t="s">
        <v>75</v>
      </c>
      <c r="AN8" s="78" t="s">
        <v>76</v>
      </c>
      <c r="AO8" s="78" t="s">
        <v>77</v>
      </c>
      <c r="AP8" s="71" t="s">
        <v>78</v>
      </c>
      <c r="AQ8" s="78" t="s">
        <v>79</v>
      </c>
      <c r="AR8" s="78" t="s">
        <v>80</v>
      </c>
      <c r="AS8" s="2" t="s">
        <v>4</v>
      </c>
      <c r="AT8" s="2" t="s">
        <v>15</v>
      </c>
      <c r="AU8" s="89" t="s">
        <v>75</v>
      </c>
      <c r="AV8" s="78" t="s">
        <v>76</v>
      </c>
      <c r="AW8" s="78" t="s">
        <v>77</v>
      </c>
      <c r="AX8" s="71" t="s">
        <v>78</v>
      </c>
      <c r="AY8" s="78" t="s">
        <v>79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3" t="s">
        <v>108</v>
      </c>
      <c r="CF8" s="73" t="s">
        <v>109</v>
      </c>
      <c r="CG8" s="73" t="s">
        <v>110</v>
      </c>
      <c r="CH8" s="73" t="s">
        <v>111</v>
      </c>
      <c r="CI8" s="73" t="s">
        <v>112</v>
      </c>
      <c r="CJ8" s="73" t="s">
        <v>113</v>
      </c>
      <c r="CK8" s="73" t="s">
        <v>114</v>
      </c>
      <c r="CL8" s="73" t="s">
        <v>115</v>
      </c>
      <c r="CM8" s="73" t="s">
        <v>116</v>
      </c>
      <c r="CN8" s="73" t="s">
        <v>117</v>
      </c>
    </row>
    <row r="9" spans="2:92" ht="12.75">
      <c r="B9" s="1" t="s">
        <v>170</v>
      </c>
      <c r="C9" s="1" t="s">
        <v>218</v>
      </c>
      <c r="D9" s="1" t="s">
        <v>171</v>
      </c>
      <c r="E9" s="1" t="s">
        <v>219</v>
      </c>
      <c r="F9" s="1" t="s">
        <v>154</v>
      </c>
      <c r="G9" s="62">
        <v>0</v>
      </c>
      <c r="H9" s="67">
        <v>70</v>
      </c>
      <c r="I9" s="67">
        <v>7</v>
      </c>
      <c r="M9" s="62">
        <v>1</v>
      </c>
      <c r="N9" s="62">
        <v>1</v>
      </c>
      <c r="BC9">
        <f aca="true" t="shared" si="0" ref="BC9:BC19">N9+V9+AD9+AL9+AT9+BB9</f>
        <v>1</v>
      </c>
      <c r="BE9" s="24">
        <f aca="true" t="shared" si="1" ref="BE9:BE19">BC9-BD9</f>
        <v>1</v>
      </c>
      <c r="BK9">
        <f aca="true" t="shared" si="2" ref="BK9:BK19">IF(G9&gt;99,199,G9)</f>
        <v>0</v>
      </c>
      <c r="BL9">
        <f aca="true" t="shared" si="3" ref="BL9:BL19">IF(H9="",0,H9)</f>
        <v>70</v>
      </c>
      <c r="BM9">
        <f aca="true" t="shared" si="4" ref="BM9:BM19">IF(J9&gt;99,199,J9)</f>
        <v>0</v>
      </c>
      <c r="BN9">
        <f aca="true" t="shared" si="5" ref="BN9:BN19">IF(K9="",0,K9)</f>
        <v>0</v>
      </c>
      <c r="BO9">
        <f aca="true" t="shared" si="6" ref="BO9:BO19">BK9+BM9</f>
        <v>0</v>
      </c>
      <c r="BP9">
        <f aca="true" t="shared" si="7" ref="BP9:BP19">IF(O9&gt;99,199,O9)</f>
        <v>0</v>
      </c>
      <c r="BQ9">
        <f aca="true" t="shared" si="8" ref="BQ9:BQ19">IF(P9="",0,P9)</f>
        <v>0</v>
      </c>
      <c r="BR9">
        <f aca="true" t="shared" si="9" ref="BR9:BR19">IF(R9&gt;99,199,R9)</f>
        <v>0</v>
      </c>
      <c r="BS9">
        <f aca="true" t="shared" si="10" ref="BS9:BS19">IF(S9="",0,S9)</f>
        <v>0</v>
      </c>
      <c r="BT9">
        <f aca="true" t="shared" si="11" ref="BT9:BT19">BP9+BR9</f>
        <v>0</v>
      </c>
      <c r="BU9">
        <f aca="true" t="shared" si="12" ref="BU9:BU19">IF(W9&gt;99,199,W9)</f>
        <v>0</v>
      </c>
      <c r="BV9">
        <f aca="true" t="shared" si="13" ref="BV9:BV19">IF(X9="",0,X9)</f>
        <v>0</v>
      </c>
      <c r="BW9">
        <f aca="true" t="shared" si="14" ref="BW9:BW19">IF(Z9&gt;99,199,Z9)</f>
        <v>0</v>
      </c>
      <c r="BX9">
        <f aca="true" t="shared" si="15" ref="BX9:BX19">IF(AA9="",0,AA9)</f>
        <v>0</v>
      </c>
      <c r="BY9">
        <f aca="true" t="shared" si="16" ref="BY9:BY19">BU9+BW9</f>
        <v>0</v>
      </c>
      <c r="BZ9">
        <f aca="true" t="shared" si="17" ref="BZ9:BZ19">IF(AE9&gt;99,199,AE9)</f>
        <v>0</v>
      </c>
      <c r="CA9">
        <f aca="true" t="shared" si="18" ref="CA9:CA19">IF(AF9="",0,AF9)</f>
        <v>0</v>
      </c>
      <c r="CB9">
        <f aca="true" t="shared" si="19" ref="CB9:CB19">IF(AH9&gt;99,199,AH9)</f>
        <v>0</v>
      </c>
      <c r="CC9">
        <f aca="true" t="shared" si="20" ref="CC9:CC19">IF(AI9="",0,AI9)</f>
        <v>0</v>
      </c>
      <c r="CD9">
        <f aca="true" t="shared" si="21" ref="CD9:CD19">BZ9+CB9</f>
        <v>0</v>
      </c>
      <c r="CE9">
        <f aca="true" t="shared" si="22" ref="CE9:CE19">IF(AM9&gt;99,199,AM9)</f>
        <v>0</v>
      </c>
      <c r="CF9">
        <f aca="true" t="shared" si="23" ref="CF9:CF19">IF(AN9="",0,AN9)</f>
        <v>0</v>
      </c>
      <c r="CG9">
        <f aca="true" t="shared" si="24" ref="CG9:CG19">IF(AP9&gt;99,199,AP9)</f>
        <v>0</v>
      </c>
      <c r="CH9">
        <f aca="true" t="shared" si="25" ref="CH9:CH19">IF(AQ9="",0,AQ9)</f>
        <v>0</v>
      </c>
      <c r="CI9">
        <f aca="true" t="shared" si="26" ref="CI9:CI19">CE9+CG9</f>
        <v>0</v>
      </c>
      <c r="CJ9">
        <f aca="true" t="shared" si="27" ref="CJ9:CJ19">IF(AU9&gt;99,199,AU9)</f>
        <v>0</v>
      </c>
      <c r="CK9">
        <f aca="true" t="shared" si="28" ref="CK9:CK19">IF(AV9="",0,AV9)</f>
        <v>0</v>
      </c>
      <c r="CL9">
        <f aca="true" t="shared" si="29" ref="CL9:CL19">IF(AX9&gt;99,199,AX9)</f>
        <v>0</v>
      </c>
      <c r="CM9">
        <f aca="true" t="shared" si="30" ref="CM9:CM19">IF(AY9="",0,AY9)</f>
        <v>0</v>
      </c>
      <c r="CN9">
        <f aca="true" t="shared" si="31" ref="CN9:CN19">CJ9+CL9</f>
        <v>0</v>
      </c>
    </row>
    <row r="10" spans="2:92" ht="12.75">
      <c r="B10" s="1" t="s">
        <v>172</v>
      </c>
      <c r="C10" s="1" t="s">
        <v>205</v>
      </c>
      <c r="D10" s="1" t="s">
        <v>173</v>
      </c>
      <c r="E10" s="1" t="s">
        <v>219</v>
      </c>
      <c r="F10" s="1" t="s">
        <v>153</v>
      </c>
      <c r="G10" s="62">
        <v>0</v>
      </c>
      <c r="H10" s="67">
        <v>68.5</v>
      </c>
      <c r="I10" s="67">
        <v>6.5</v>
      </c>
      <c r="M10" s="62">
        <v>2</v>
      </c>
      <c r="N10" s="62">
        <v>2</v>
      </c>
      <c r="BC10">
        <f t="shared" si="0"/>
        <v>2</v>
      </c>
      <c r="BE10" s="24">
        <f t="shared" si="1"/>
        <v>2</v>
      </c>
      <c r="BK10">
        <f t="shared" si="2"/>
        <v>0</v>
      </c>
      <c r="BL10">
        <f t="shared" si="3"/>
        <v>68.5</v>
      </c>
      <c r="BM10">
        <f t="shared" si="4"/>
        <v>0</v>
      </c>
      <c r="BN10">
        <f t="shared" si="5"/>
        <v>0</v>
      </c>
      <c r="BO10">
        <f t="shared" si="6"/>
        <v>0</v>
      </c>
      <c r="BP10">
        <f t="shared" si="7"/>
        <v>0</v>
      </c>
      <c r="BQ10">
        <f t="shared" si="8"/>
        <v>0</v>
      </c>
      <c r="BR10">
        <f t="shared" si="9"/>
        <v>0</v>
      </c>
      <c r="BS10">
        <f t="shared" si="10"/>
        <v>0</v>
      </c>
      <c r="BT10">
        <f t="shared" si="11"/>
        <v>0</v>
      </c>
      <c r="BU10">
        <f t="shared" si="12"/>
        <v>0</v>
      </c>
      <c r="BV10">
        <f t="shared" si="13"/>
        <v>0</v>
      </c>
      <c r="BW10">
        <f t="shared" si="14"/>
        <v>0</v>
      </c>
      <c r="BX10">
        <f t="shared" si="15"/>
        <v>0</v>
      </c>
      <c r="BY10">
        <f t="shared" si="16"/>
        <v>0</v>
      </c>
      <c r="BZ10">
        <f t="shared" si="17"/>
        <v>0</v>
      </c>
      <c r="CA10">
        <f t="shared" si="18"/>
        <v>0</v>
      </c>
      <c r="CB10">
        <f t="shared" si="19"/>
        <v>0</v>
      </c>
      <c r="CC10">
        <f t="shared" si="20"/>
        <v>0</v>
      </c>
      <c r="CD10">
        <f t="shared" si="21"/>
        <v>0</v>
      </c>
      <c r="CE10">
        <f t="shared" si="22"/>
        <v>0</v>
      </c>
      <c r="CF10">
        <f t="shared" si="23"/>
        <v>0</v>
      </c>
      <c r="CG10">
        <f t="shared" si="24"/>
        <v>0</v>
      </c>
      <c r="CH10">
        <f t="shared" si="25"/>
        <v>0</v>
      </c>
      <c r="CI10">
        <f t="shared" si="26"/>
        <v>0</v>
      </c>
      <c r="CJ10">
        <f t="shared" si="27"/>
        <v>0</v>
      </c>
      <c r="CK10">
        <f t="shared" si="28"/>
        <v>0</v>
      </c>
      <c r="CL10">
        <f t="shared" si="29"/>
        <v>0</v>
      </c>
      <c r="CM10">
        <f t="shared" si="30"/>
        <v>0</v>
      </c>
      <c r="CN10">
        <f t="shared" si="31"/>
        <v>0</v>
      </c>
    </row>
    <row r="11" spans="2:92" ht="12.75">
      <c r="B11" s="1" t="s">
        <v>174</v>
      </c>
      <c r="C11" s="1" t="s">
        <v>220</v>
      </c>
      <c r="D11" s="1" t="s">
        <v>175</v>
      </c>
      <c r="E11" s="1" t="s">
        <v>219</v>
      </c>
      <c r="F11" s="1" t="s">
        <v>150</v>
      </c>
      <c r="G11" s="62">
        <v>0</v>
      </c>
      <c r="H11" s="67">
        <v>63</v>
      </c>
      <c r="I11" s="67">
        <v>6</v>
      </c>
      <c r="M11" s="62">
        <v>3</v>
      </c>
      <c r="N11" s="62">
        <v>3</v>
      </c>
      <c r="BC11">
        <f t="shared" si="0"/>
        <v>3</v>
      </c>
      <c r="BE11" s="24">
        <f t="shared" si="1"/>
        <v>3</v>
      </c>
      <c r="BK11">
        <f t="shared" si="2"/>
        <v>0</v>
      </c>
      <c r="BL11">
        <f t="shared" si="3"/>
        <v>63</v>
      </c>
      <c r="BM11">
        <f t="shared" si="4"/>
        <v>0</v>
      </c>
      <c r="BN11">
        <f t="shared" si="5"/>
        <v>0</v>
      </c>
      <c r="BO11">
        <f t="shared" si="6"/>
        <v>0</v>
      </c>
      <c r="BP11">
        <f t="shared" si="7"/>
        <v>0</v>
      </c>
      <c r="BQ11">
        <f t="shared" si="8"/>
        <v>0</v>
      </c>
      <c r="BR11">
        <f t="shared" si="9"/>
        <v>0</v>
      </c>
      <c r="BS11">
        <f t="shared" si="10"/>
        <v>0</v>
      </c>
      <c r="BT11">
        <f t="shared" si="11"/>
        <v>0</v>
      </c>
      <c r="BU11">
        <f t="shared" si="12"/>
        <v>0</v>
      </c>
      <c r="BV11">
        <f t="shared" si="13"/>
        <v>0</v>
      </c>
      <c r="BW11">
        <f t="shared" si="14"/>
        <v>0</v>
      </c>
      <c r="BX11">
        <f t="shared" si="15"/>
        <v>0</v>
      </c>
      <c r="BY11">
        <f t="shared" si="16"/>
        <v>0</v>
      </c>
      <c r="BZ11">
        <f t="shared" si="17"/>
        <v>0</v>
      </c>
      <c r="CA11">
        <f t="shared" si="18"/>
        <v>0</v>
      </c>
      <c r="CB11">
        <f t="shared" si="19"/>
        <v>0</v>
      </c>
      <c r="CC11">
        <f t="shared" si="20"/>
        <v>0</v>
      </c>
      <c r="CD11">
        <f t="shared" si="21"/>
        <v>0</v>
      </c>
      <c r="CE11">
        <f t="shared" si="22"/>
        <v>0</v>
      </c>
      <c r="CF11">
        <f t="shared" si="23"/>
        <v>0</v>
      </c>
      <c r="CG11">
        <f t="shared" si="24"/>
        <v>0</v>
      </c>
      <c r="CH11">
        <f t="shared" si="25"/>
        <v>0</v>
      </c>
      <c r="CI11">
        <f t="shared" si="26"/>
        <v>0</v>
      </c>
      <c r="CJ11">
        <f t="shared" si="27"/>
        <v>0</v>
      </c>
      <c r="CK11">
        <f t="shared" si="28"/>
        <v>0</v>
      </c>
      <c r="CL11">
        <f t="shared" si="29"/>
        <v>0</v>
      </c>
      <c r="CM11">
        <f t="shared" si="30"/>
        <v>0</v>
      </c>
      <c r="CN11">
        <f t="shared" si="31"/>
        <v>0</v>
      </c>
    </row>
    <row r="12" spans="2:92" ht="12.75">
      <c r="B12" s="1" t="s">
        <v>176</v>
      </c>
      <c r="C12" s="1" t="s">
        <v>221</v>
      </c>
      <c r="D12" s="1" t="s">
        <v>177</v>
      </c>
      <c r="E12" s="1" t="s">
        <v>219</v>
      </c>
      <c r="F12" s="1" t="s">
        <v>150</v>
      </c>
      <c r="G12" s="62">
        <v>4</v>
      </c>
      <c r="H12" s="67">
        <v>70</v>
      </c>
      <c r="I12" s="67">
        <v>7</v>
      </c>
      <c r="M12" s="62">
        <v>4</v>
      </c>
      <c r="N12" s="62">
        <v>4</v>
      </c>
      <c r="BC12">
        <f t="shared" si="0"/>
        <v>4</v>
      </c>
      <c r="BE12" s="24">
        <f t="shared" si="1"/>
        <v>4</v>
      </c>
      <c r="BK12">
        <f t="shared" si="2"/>
        <v>4</v>
      </c>
      <c r="BL12">
        <f t="shared" si="3"/>
        <v>70</v>
      </c>
      <c r="BM12">
        <f t="shared" si="4"/>
        <v>0</v>
      </c>
      <c r="BN12">
        <f t="shared" si="5"/>
        <v>0</v>
      </c>
      <c r="BO12">
        <f t="shared" si="6"/>
        <v>4</v>
      </c>
      <c r="BP12">
        <f t="shared" si="7"/>
        <v>0</v>
      </c>
      <c r="BQ12">
        <f t="shared" si="8"/>
        <v>0</v>
      </c>
      <c r="BR12">
        <f t="shared" si="9"/>
        <v>0</v>
      </c>
      <c r="BS12">
        <f t="shared" si="10"/>
        <v>0</v>
      </c>
      <c r="BT12">
        <f t="shared" si="11"/>
        <v>0</v>
      </c>
      <c r="BU12">
        <f t="shared" si="12"/>
        <v>0</v>
      </c>
      <c r="BV12">
        <f t="shared" si="13"/>
        <v>0</v>
      </c>
      <c r="BW12">
        <f t="shared" si="14"/>
        <v>0</v>
      </c>
      <c r="BX12">
        <f t="shared" si="15"/>
        <v>0</v>
      </c>
      <c r="BY12">
        <f t="shared" si="16"/>
        <v>0</v>
      </c>
      <c r="BZ12">
        <f t="shared" si="17"/>
        <v>0</v>
      </c>
      <c r="CA12">
        <f t="shared" si="18"/>
        <v>0</v>
      </c>
      <c r="CB12">
        <f t="shared" si="19"/>
        <v>0</v>
      </c>
      <c r="CC12">
        <f t="shared" si="20"/>
        <v>0</v>
      </c>
      <c r="CD12">
        <f t="shared" si="21"/>
        <v>0</v>
      </c>
      <c r="CE12">
        <f t="shared" si="22"/>
        <v>0</v>
      </c>
      <c r="CF12">
        <f t="shared" si="23"/>
        <v>0</v>
      </c>
      <c r="CG12">
        <f t="shared" si="24"/>
        <v>0</v>
      </c>
      <c r="CH12">
        <f t="shared" si="25"/>
        <v>0</v>
      </c>
      <c r="CI12">
        <f t="shared" si="26"/>
        <v>0</v>
      </c>
      <c r="CJ12">
        <f t="shared" si="27"/>
        <v>0</v>
      </c>
      <c r="CK12">
        <f t="shared" si="28"/>
        <v>0</v>
      </c>
      <c r="CL12">
        <f t="shared" si="29"/>
        <v>0</v>
      </c>
      <c r="CM12">
        <f t="shared" si="30"/>
        <v>0</v>
      </c>
      <c r="CN12">
        <f t="shared" si="31"/>
        <v>0</v>
      </c>
    </row>
    <row r="13" spans="2:92" ht="12.75">
      <c r="B13" s="1" t="s">
        <v>178</v>
      </c>
      <c r="C13" s="1" t="s">
        <v>222</v>
      </c>
      <c r="D13" s="1" t="s">
        <v>179</v>
      </c>
      <c r="E13" s="1" t="s">
        <v>219</v>
      </c>
      <c r="F13" s="1" t="s">
        <v>150</v>
      </c>
      <c r="G13" s="62">
        <v>4</v>
      </c>
      <c r="H13" s="67">
        <v>65</v>
      </c>
      <c r="I13" s="67">
        <v>6.5</v>
      </c>
      <c r="M13" s="62">
        <v>5</v>
      </c>
      <c r="N13" s="62">
        <v>5</v>
      </c>
      <c r="BC13">
        <f t="shared" si="0"/>
        <v>5</v>
      </c>
      <c r="BE13" s="24">
        <f t="shared" si="1"/>
        <v>5</v>
      </c>
      <c r="BK13">
        <f t="shared" si="2"/>
        <v>4</v>
      </c>
      <c r="BL13">
        <f t="shared" si="3"/>
        <v>65</v>
      </c>
      <c r="BM13">
        <f t="shared" si="4"/>
        <v>0</v>
      </c>
      <c r="BN13">
        <f t="shared" si="5"/>
        <v>0</v>
      </c>
      <c r="BO13">
        <f t="shared" si="6"/>
        <v>4</v>
      </c>
      <c r="BP13">
        <f t="shared" si="7"/>
        <v>0</v>
      </c>
      <c r="BQ13">
        <f t="shared" si="8"/>
        <v>0</v>
      </c>
      <c r="BR13">
        <f t="shared" si="9"/>
        <v>0</v>
      </c>
      <c r="BS13">
        <f t="shared" si="10"/>
        <v>0</v>
      </c>
      <c r="BT13">
        <f t="shared" si="11"/>
        <v>0</v>
      </c>
      <c r="BU13">
        <f t="shared" si="12"/>
        <v>0</v>
      </c>
      <c r="BV13">
        <f t="shared" si="13"/>
        <v>0</v>
      </c>
      <c r="BW13">
        <f t="shared" si="14"/>
        <v>0</v>
      </c>
      <c r="BX13">
        <f t="shared" si="15"/>
        <v>0</v>
      </c>
      <c r="BY13">
        <f t="shared" si="16"/>
        <v>0</v>
      </c>
      <c r="BZ13">
        <f t="shared" si="17"/>
        <v>0</v>
      </c>
      <c r="CA13">
        <f t="shared" si="18"/>
        <v>0</v>
      </c>
      <c r="CB13">
        <f t="shared" si="19"/>
        <v>0</v>
      </c>
      <c r="CC13">
        <f t="shared" si="20"/>
        <v>0</v>
      </c>
      <c r="CD13">
        <f t="shared" si="21"/>
        <v>0</v>
      </c>
      <c r="CE13">
        <f t="shared" si="22"/>
        <v>0</v>
      </c>
      <c r="CF13">
        <f t="shared" si="23"/>
        <v>0</v>
      </c>
      <c r="CG13">
        <f t="shared" si="24"/>
        <v>0</v>
      </c>
      <c r="CH13">
        <f t="shared" si="25"/>
        <v>0</v>
      </c>
      <c r="CI13">
        <f t="shared" si="26"/>
        <v>0</v>
      </c>
      <c r="CJ13">
        <f t="shared" si="27"/>
        <v>0</v>
      </c>
      <c r="CK13">
        <f t="shared" si="28"/>
        <v>0</v>
      </c>
      <c r="CL13">
        <f t="shared" si="29"/>
        <v>0</v>
      </c>
      <c r="CM13">
        <f t="shared" si="30"/>
        <v>0</v>
      </c>
      <c r="CN13">
        <f t="shared" si="31"/>
        <v>0</v>
      </c>
    </row>
    <row r="14" spans="2:92" ht="12.75">
      <c r="B14" s="1" t="s">
        <v>180</v>
      </c>
      <c r="C14" s="1" t="s">
        <v>223</v>
      </c>
      <c r="D14" s="1" t="s">
        <v>181</v>
      </c>
      <c r="E14" s="1" t="s">
        <v>219</v>
      </c>
      <c r="F14" s="1" t="s">
        <v>150</v>
      </c>
      <c r="G14" s="62">
        <v>8</v>
      </c>
      <c r="H14" s="67">
        <v>65.5</v>
      </c>
      <c r="I14" s="67">
        <v>6.5</v>
      </c>
      <c r="M14" s="62">
        <v>6</v>
      </c>
      <c r="N14" s="62">
        <v>6</v>
      </c>
      <c r="BC14">
        <f t="shared" si="0"/>
        <v>6</v>
      </c>
      <c r="BE14" s="24">
        <f t="shared" si="1"/>
        <v>6</v>
      </c>
      <c r="BK14">
        <f t="shared" si="2"/>
        <v>8</v>
      </c>
      <c r="BL14">
        <f t="shared" si="3"/>
        <v>65.5</v>
      </c>
      <c r="BM14">
        <f t="shared" si="4"/>
        <v>0</v>
      </c>
      <c r="BN14">
        <f t="shared" si="5"/>
        <v>0</v>
      </c>
      <c r="BO14">
        <f t="shared" si="6"/>
        <v>8</v>
      </c>
      <c r="BP14">
        <f t="shared" si="7"/>
        <v>0</v>
      </c>
      <c r="BQ14">
        <f t="shared" si="8"/>
        <v>0</v>
      </c>
      <c r="BR14">
        <f t="shared" si="9"/>
        <v>0</v>
      </c>
      <c r="BS14">
        <f t="shared" si="10"/>
        <v>0</v>
      </c>
      <c r="BT14">
        <f t="shared" si="11"/>
        <v>0</v>
      </c>
      <c r="BU14">
        <f t="shared" si="12"/>
        <v>0</v>
      </c>
      <c r="BV14">
        <f t="shared" si="13"/>
        <v>0</v>
      </c>
      <c r="BW14">
        <f t="shared" si="14"/>
        <v>0</v>
      </c>
      <c r="BX14">
        <f t="shared" si="15"/>
        <v>0</v>
      </c>
      <c r="BY14">
        <f t="shared" si="16"/>
        <v>0</v>
      </c>
      <c r="BZ14">
        <f t="shared" si="17"/>
        <v>0</v>
      </c>
      <c r="CA14">
        <f t="shared" si="18"/>
        <v>0</v>
      </c>
      <c r="CB14">
        <f t="shared" si="19"/>
        <v>0</v>
      </c>
      <c r="CC14">
        <f t="shared" si="20"/>
        <v>0</v>
      </c>
      <c r="CD14">
        <f t="shared" si="21"/>
        <v>0</v>
      </c>
      <c r="CE14">
        <f t="shared" si="22"/>
        <v>0</v>
      </c>
      <c r="CF14">
        <f t="shared" si="23"/>
        <v>0</v>
      </c>
      <c r="CG14">
        <f t="shared" si="24"/>
        <v>0</v>
      </c>
      <c r="CH14">
        <f t="shared" si="25"/>
        <v>0</v>
      </c>
      <c r="CI14">
        <f t="shared" si="26"/>
        <v>0</v>
      </c>
      <c r="CJ14">
        <f t="shared" si="27"/>
        <v>0</v>
      </c>
      <c r="CK14">
        <f t="shared" si="28"/>
        <v>0</v>
      </c>
      <c r="CL14">
        <f t="shared" si="29"/>
        <v>0</v>
      </c>
      <c r="CM14">
        <f t="shared" si="30"/>
        <v>0</v>
      </c>
      <c r="CN14">
        <f t="shared" si="31"/>
        <v>0</v>
      </c>
    </row>
    <row r="15" spans="2:92" ht="12.75">
      <c r="B15" s="1" t="s">
        <v>182</v>
      </c>
      <c r="C15" s="1" t="s">
        <v>214</v>
      </c>
      <c r="D15" s="1" t="s">
        <v>183</v>
      </c>
      <c r="E15" s="1" t="s">
        <v>219</v>
      </c>
      <c r="F15" s="1" t="s">
        <v>157</v>
      </c>
      <c r="G15" s="62">
        <v>8</v>
      </c>
      <c r="H15" s="67">
        <v>65</v>
      </c>
      <c r="I15" s="67">
        <v>6</v>
      </c>
      <c r="M15" s="62">
        <v>7</v>
      </c>
      <c r="N15" s="62">
        <v>7</v>
      </c>
      <c r="BC15">
        <f t="shared" si="0"/>
        <v>7</v>
      </c>
      <c r="BE15" s="24">
        <f t="shared" si="1"/>
        <v>7</v>
      </c>
      <c r="BK15">
        <f t="shared" si="2"/>
        <v>8</v>
      </c>
      <c r="BL15">
        <f t="shared" si="3"/>
        <v>65</v>
      </c>
      <c r="BM15">
        <f t="shared" si="4"/>
        <v>0</v>
      </c>
      <c r="BN15">
        <f t="shared" si="5"/>
        <v>0</v>
      </c>
      <c r="BO15">
        <f t="shared" si="6"/>
        <v>8</v>
      </c>
      <c r="BP15">
        <f t="shared" si="7"/>
        <v>0</v>
      </c>
      <c r="BQ15">
        <f t="shared" si="8"/>
        <v>0</v>
      </c>
      <c r="BR15">
        <f t="shared" si="9"/>
        <v>0</v>
      </c>
      <c r="BS15">
        <f t="shared" si="10"/>
        <v>0</v>
      </c>
      <c r="BT15">
        <f t="shared" si="11"/>
        <v>0</v>
      </c>
      <c r="BU15">
        <f t="shared" si="12"/>
        <v>0</v>
      </c>
      <c r="BV15">
        <f t="shared" si="13"/>
        <v>0</v>
      </c>
      <c r="BW15">
        <f t="shared" si="14"/>
        <v>0</v>
      </c>
      <c r="BX15">
        <f t="shared" si="15"/>
        <v>0</v>
      </c>
      <c r="BY15">
        <f t="shared" si="16"/>
        <v>0</v>
      </c>
      <c r="BZ15">
        <f t="shared" si="17"/>
        <v>0</v>
      </c>
      <c r="CA15">
        <f t="shared" si="18"/>
        <v>0</v>
      </c>
      <c r="CB15">
        <f t="shared" si="19"/>
        <v>0</v>
      </c>
      <c r="CC15">
        <f t="shared" si="20"/>
        <v>0</v>
      </c>
      <c r="CD15">
        <f t="shared" si="21"/>
        <v>0</v>
      </c>
      <c r="CE15">
        <f t="shared" si="22"/>
        <v>0</v>
      </c>
      <c r="CF15">
        <f t="shared" si="23"/>
        <v>0</v>
      </c>
      <c r="CG15">
        <f t="shared" si="24"/>
        <v>0</v>
      </c>
      <c r="CH15">
        <f t="shared" si="25"/>
        <v>0</v>
      </c>
      <c r="CI15">
        <f t="shared" si="26"/>
        <v>0</v>
      </c>
      <c r="CJ15">
        <f t="shared" si="27"/>
        <v>0</v>
      </c>
      <c r="CK15">
        <f t="shared" si="28"/>
        <v>0</v>
      </c>
      <c r="CL15">
        <f t="shared" si="29"/>
        <v>0</v>
      </c>
      <c r="CM15">
        <f t="shared" si="30"/>
        <v>0</v>
      </c>
      <c r="CN15">
        <f t="shared" si="31"/>
        <v>0</v>
      </c>
    </row>
    <row r="16" spans="2:92" ht="12.75">
      <c r="B16" s="1" t="s">
        <v>184</v>
      </c>
      <c r="C16" s="1" t="s">
        <v>224</v>
      </c>
      <c r="D16" s="1" t="s">
        <v>185</v>
      </c>
      <c r="E16" s="1" t="s">
        <v>219</v>
      </c>
      <c r="F16" s="1" t="s">
        <v>186</v>
      </c>
      <c r="G16" s="62">
        <v>13</v>
      </c>
      <c r="H16" s="67">
        <v>65.5</v>
      </c>
      <c r="I16" s="67">
        <v>6.5</v>
      </c>
      <c r="M16" s="62">
        <v>8</v>
      </c>
      <c r="N16" s="62">
        <v>8</v>
      </c>
      <c r="BC16">
        <f t="shared" si="0"/>
        <v>8</v>
      </c>
      <c r="BE16" s="24">
        <f t="shared" si="1"/>
        <v>8</v>
      </c>
      <c r="BK16">
        <f t="shared" si="2"/>
        <v>13</v>
      </c>
      <c r="BL16">
        <f t="shared" si="3"/>
        <v>65.5</v>
      </c>
      <c r="BM16">
        <f t="shared" si="4"/>
        <v>0</v>
      </c>
      <c r="BN16">
        <f t="shared" si="5"/>
        <v>0</v>
      </c>
      <c r="BO16">
        <f t="shared" si="6"/>
        <v>13</v>
      </c>
      <c r="BP16">
        <f t="shared" si="7"/>
        <v>0</v>
      </c>
      <c r="BQ16">
        <f t="shared" si="8"/>
        <v>0</v>
      </c>
      <c r="BR16">
        <f t="shared" si="9"/>
        <v>0</v>
      </c>
      <c r="BS16">
        <f t="shared" si="10"/>
        <v>0</v>
      </c>
      <c r="BT16">
        <f t="shared" si="11"/>
        <v>0</v>
      </c>
      <c r="BU16">
        <f t="shared" si="12"/>
        <v>0</v>
      </c>
      <c r="BV16">
        <f t="shared" si="13"/>
        <v>0</v>
      </c>
      <c r="BW16">
        <f t="shared" si="14"/>
        <v>0</v>
      </c>
      <c r="BX16">
        <f t="shared" si="15"/>
        <v>0</v>
      </c>
      <c r="BY16">
        <f t="shared" si="16"/>
        <v>0</v>
      </c>
      <c r="BZ16">
        <f t="shared" si="17"/>
        <v>0</v>
      </c>
      <c r="CA16">
        <f t="shared" si="18"/>
        <v>0</v>
      </c>
      <c r="CB16">
        <f t="shared" si="19"/>
        <v>0</v>
      </c>
      <c r="CC16">
        <f t="shared" si="20"/>
        <v>0</v>
      </c>
      <c r="CD16">
        <f t="shared" si="21"/>
        <v>0</v>
      </c>
      <c r="CE16">
        <f t="shared" si="22"/>
        <v>0</v>
      </c>
      <c r="CF16">
        <f t="shared" si="23"/>
        <v>0</v>
      </c>
      <c r="CG16">
        <f t="shared" si="24"/>
        <v>0</v>
      </c>
      <c r="CH16">
        <f t="shared" si="25"/>
        <v>0</v>
      </c>
      <c r="CI16">
        <f t="shared" si="26"/>
        <v>0</v>
      </c>
      <c r="CJ16">
        <f t="shared" si="27"/>
        <v>0</v>
      </c>
      <c r="CK16">
        <f t="shared" si="28"/>
        <v>0</v>
      </c>
      <c r="CL16">
        <f t="shared" si="29"/>
        <v>0</v>
      </c>
      <c r="CM16">
        <f t="shared" si="30"/>
        <v>0</v>
      </c>
      <c r="CN16">
        <f t="shared" si="31"/>
        <v>0</v>
      </c>
    </row>
    <row r="17" spans="2:92" ht="12.75">
      <c r="B17" s="1" t="s">
        <v>187</v>
      </c>
      <c r="C17" s="1" t="s">
        <v>225</v>
      </c>
      <c r="D17" s="1" t="s">
        <v>188</v>
      </c>
      <c r="E17" s="1" t="s">
        <v>219</v>
      </c>
      <c r="F17" s="1" t="s">
        <v>160</v>
      </c>
      <c r="G17" s="62" t="s">
        <v>189</v>
      </c>
      <c r="N17" s="62">
        <v>90</v>
      </c>
      <c r="BC17">
        <f t="shared" si="0"/>
        <v>90</v>
      </c>
      <c r="BE17" s="24">
        <f t="shared" si="1"/>
        <v>90</v>
      </c>
      <c r="BK17">
        <f t="shared" si="2"/>
        <v>199</v>
      </c>
      <c r="BL17">
        <f t="shared" si="3"/>
        <v>0</v>
      </c>
      <c r="BM17">
        <f t="shared" si="4"/>
        <v>0</v>
      </c>
      <c r="BN17">
        <f t="shared" si="5"/>
        <v>0</v>
      </c>
      <c r="BO17">
        <f t="shared" si="6"/>
        <v>199</v>
      </c>
      <c r="BP17">
        <f t="shared" si="7"/>
        <v>0</v>
      </c>
      <c r="BQ17">
        <f t="shared" si="8"/>
        <v>0</v>
      </c>
      <c r="BR17">
        <f t="shared" si="9"/>
        <v>0</v>
      </c>
      <c r="BS17">
        <f t="shared" si="10"/>
        <v>0</v>
      </c>
      <c r="BT17">
        <f t="shared" si="11"/>
        <v>0</v>
      </c>
      <c r="BU17">
        <f t="shared" si="12"/>
        <v>0</v>
      </c>
      <c r="BV17">
        <f t="shared" si="13"/>
        <v>0</v>
      </c>
      <c r="BW17">
        <f t="shared" si="14"/>
        <v>0</v>
      </c>
      <c r="BX17">
        <f t="shared" si="15"/>
        <v>0</v>
      </c>
      <c r="BY17">
        <f t="shared" si="16"/>
        <v>0</v>
      </c>
      <c r="BZ17">
        <f t="shared" si="17"/>
        <v>0</v>
      </c>
      <c r="CA17">
        <f t="shared" si="18"/>
        <v>0</v>
      </c>
      <c r="CB17">
        <f t="shared" si="19"/>
        <v>0</v>
      </c>
      <c r="CC17">
        <f t="shared" si="20"/>
        <v>0</v>
      </c>
      <c r="CD17">
        <f t="shared" si="21"/>
        <v>0</v>
      </c>
      <c r="CE17">
        <f t="shared" si="22"/>
        <v>0</v>
      </c>
      <c r="CF17">
        <f t="shared" si="23"/>
        <v>0</v>
      </c>
      <c r="CG17">
        <f t="shared" si="24"/>
        <v>0</v>
      </c>
      <c r="CH17">
        <f t="shared" si="25"/>
        <v>0</v>
      </c>
      <c r="CI17">
        <f t="shared" si="26"/>
        <v>0</v>
      </c>
      <c r="CJ17">
        <f t="shared" si="27"/>
        <v>0</v>
      </c>
      <c r="CK17">
        <f t="shared" si="28"/>
        <v>0</v>
      </c>
      <c r="CL17">
        <f t="shared" si="29"/>
        <v>0</v>
      </c>
      <c r="CM17">
        <f t="shared" si="30"/>
        <v>0</v>
      </c>
      <c r="CN17">
        <f t="shared" si="31"/>
        <v>0</v>
      </c>
    </row>
    <row r="18" spans="2:92" ht="12.75">
      <c r="B18" s="1" t="s">
        <v>190</v>
      </c>
      <c r="C18" s="1" t="s">
        <v>226</v>
      </c>
      <c r="D18" s="1" t="s">
        <v>191</v>
      </c>
      <c r="E18" s="1" t="s">
        <v>227</v>
      </c>
      <c r="F18" s="1" t="s">
        <v>150</v>
      </c>
      <c r="G18" s="62" t="s">
        <v>189</v>
      </c>
      <c r="N18" s="62">
        <v>90</v>
      </c>
      <c r="BC18">
        <f t="shared" si="0"/>
        <v>90</v>
      </c>
      <c r="BE18" s="24">
        <f t="shared" si="1"/>
        <v>90</v>
      </c>
      <c r="BK18">
        <f t="shared" si="2"/>
        <v>199</v>
      </c>
      <c r="BL18">
        <f t="shared" si="3"/>
        <v>0</v>
      </c>
      <c r="BM18">
        <f t="shared" si="4"/>
        <v>0</v>
      </c>
      <c r="BN18">
        <f t="shared" si="5"/>
        <v>0</v>
      </c>
      <c r="BO18">
        <f t="shared" si="6"/>
        <v>199</v>
      </c>
      <c r="BP18">
        <f t="shared" si="7"/>
        <v>0</v>
      </c>
      <c r="BQ18">
        <f t="shared" si="8"/>
        <v>0</v>
      </c>
      <c r="BR18">
        <f t="shared" si="9"/>
        <v>0</v>
      </c>
      <c r="BS18">
        <f t="shared" si="10"/>
        <v>0</v>
      </c>
      <c r="BT18">
        <f t="shared" si="11"/>
        <v>0</v>
      </c>
      <c r="BU18">
        <f t="shared" si="12"/>
        <v>0</v>
      </c>
      <c r="BV18">
        <f t="shared" si="13"/>
        <v>0</v>
      </c>
      <c r="BW18">
        <f t="shared" si="14"/>
        <v>0</v>
      </c>
      <c r="BX18">
        <f t="shared" si="15"/>
        <v>0</v>
      </c>
      <c r="BY18">
        <f t="shared" si="16"/>
        <v>0</v>
      </c>
      <c r="BZ18">
        <f t="shared" si="17"/>
        <v>0</v>
      </c>
      <c r="CA18">
        <f t="shared" si="18"/>
        <v>0</v>
      </c>
      <c r="CB18">
        <f t="shared" si="19"/>
        <v>0</v>
      </c>
      <c r="CC18">
        <f t="shared" si="20"/>
        <v>0</v>
      </c>
      <c r="CD18">
        <f t="shared" si="21"/>
        <v>0</v>
      </c>
      <c r="CE18">
        <f t="shared" si="22"/>
        <v>0</v>
      </c>
      <c r="CF18">
        <f t="shared" si="23"/>
        <v>0</v>
      </c>
      <c r="CG18">
        <f t="shared" si="24"/>
        <v>0</v>
      </c>
      <c r="CH18">
        <f t="shared" si="25"/>
        <v>0</v>
      </c>
      <c r="CI18">
        <f t="shared" si="26"/>
        <v>0</v>
      </c>
      <c r="CJ18">
        <f t="shared" si="27"/>
        <v>0</v>
      </c>
      <c r="CK18">
        <f t="shared" si="28"/>
        <v>0</v>
      </c>
      <c r="CL18">
        <f t="shared" si="29"/>
        <v>0</v>
      </c>
      <c r="CM18">
        <f t="shared" si="30"/>
        <v>0</v>
      </c>
      <c r="CN18">
        <f t="shared" si="31"/>
        <v>0</v>
      </c>
    </row>
    <row r="19" spans="2:92" ht="12.75">
      <c r="B19" s="1" t="s">
        <v>192</v>
      </c>
      <c r="C19" s="1" t="s">
        <v>228</v>
      </c>
      <c r="D19" s="1" t="s">
        <v>193</v>
      </c>
      <c r="E19" s="1" t="s">
        <v>227</v>
      </c>
      <c r="F19" s="1" t="s">
        <v>157</v>
      </c>
      <c r="G19" s="62" t="s">
        <v>194</v>
      </c>
      <c r="N19" s="62">
        <v>99</v>
      </c>
      <c r="BC19">
        <f t="shared" si="0"/>
        <v>99</v>
      </c>
      <c r="BE19" s="24">
        <f t="shared" si="1"/>
        <v>99</v>
      </c>
      <c r="BK19">
        <f t="shared" si="2"/>
        <v>199</v>
      </c>
      <c r="BL19">
        <f t="shared" si="3"/>
        <v>0</v>
      </c>
      <c r="BM19">
        <f t="shared" si="4"/>
        <v>0</v>
      </c>
      <c r="BN19">
        <f t="shared" si="5"/>
        <v>0</v>
      </c>
      <c r="BO19">
        <f t="shared" si="6"/>
        <v>199</v>
      </c>
      <c r="BP19">
        <f t="shared" si="7"/>
        <v>0</v>
      </c>
      <c r="BQ19">
        <f t="shared" si="8"/>
        <v>0</v>
      </c>
      <c r="BR19">
        <f t="shared" si="9"/>
        <v>0</v>
      </c>
      <c r="BS19">
        <f t="shared" si="10"/>
        <v>0</v>
      </c>
      <c r="BT19">
        <f t="shared" si="11"/>
        <v>0</v>
      </c>
      <c r="BU19">
        <f t="shared" si="12"/>
        <v>0</v>
      </c>
      <c r="BV19">
        <f t="shared" si="13"/>
        <v>0</v>
      </c>
      <c r="BW19">
        <f t="shared" si="14"/>
        <v>0</v>
      </c>
      <c r="BX19">
        <f t="shared" si="15"/>
        <v>0</v>
      </c>
      <c r="BY19">
        <f t="shared" si="16"/>
        <v>0</v>
      </c>
      <c r="BZ19">
        <f t="shared" si="17"/>
        <v>0</v>
      </c>
      <c r="CA19">
        <f t="shared" si="18"/>
        <v>0</v>
      </c>
      <c r="CB19">
        <f t="shared" si="19"/>
        <v>0</v>
      </c>
      <c r="CC19">
        <f t="shared" si="20"/>
        <v>0</v>
      </c>
      <c r="CD19">
        <f t="shared" si="21"/>
        <v>0</v>
      </c>
      <c r="CE19">
        <f t="shared" si="22"/>
        <v>0</v>
      </c>
      <c r="CF19">
        <f t="shared" si="23"/>
        <v>0</v>
      </c>
      <c r="CG19">
        <f t="shared" si="24"/>
        <v>0</v>
      </c>
      <c r="CH19">
        <f t="shared" si="25"/>
        <v>0</v>
      </c>
      <c r="CI19">
        <f t="shared" si="26"/>
        <v>0</v>
      </c>
      <c r="CJ19">
        <f t="shared" si="27"/>
        <v>0</v>
      </c>
      <c r="CK19">
        <f t="shared" si="28"/>
        <v>0</v>
      </c>
      <c r="CL19">
        <f t="shared" si="29"/>
        <v>0</v>
      </c>
      <c r="CM19">
        <f t="shared" si="30"/>
        <v>0</v>
      </c>
      <c r="CN19">
        <f t="shared" si="31"/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operator="lessThan" allowBlank="1" showInputMessage="1" showErrorMessage="1" sqref="O1:O2 AE1:AE2 AU1:AU2 AU9:AU65526 AE9:AE65526 O9:O65526"/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100</formula2>
    </dataValidation>
    <dataValidation type="list" allowBlank="1" showInputMessage="1" showErrorMessage="1" sqref="BH1:BH2 BH9:BH655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gridLines="1" headings="1"/>
  <pageMargins left="0.1968503937007874" right="0" top="0.984251968503937" bottom="0.984251968503937" header="0.5118110236220472" footer="0.5118110236220472"/>
  <pageSetup fitToWidth="3" fitToHeight="1" horizontalDpi="600" verticalDpi="600" orientation="landscape" paperSize="9" scale="8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CN9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B9" sqref="B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  <col min="93" max="16384" width="9.140625" style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133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121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  <row r="9" spans="2:92" ht="12.75">
      <c r="B9" s="1" t="s">
        <v>168</v>
      </c>
      <c r="C9" s="1" t="s">
        <v>216</v>
      </c>
      <c r="D9" s="1" t="s">
        <v>169</v>
      </c>
      <c r="E9" s="1" t="s">
        <v>217</v>
      </c>
      <c r="F9" s="1" t="s">
        <v>160</v>
      </c>
      <c r="G9" s="62">
        <v>0</v>
      </c>
      <c r="H9" s="80">
        <v>60.91</v>
      </c>
      <c r="J9" s="87">
        <v>0</v>
      </c>
      <c r="K9" s="81">
        <v>39.71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0</v>
      </c>
      <c r="BL9">
        <f>IF(H9&gt;99,0,H9)</f>
        <v>60.91</v>
      </c>
      <c r="BM9">
        <f>IF(J9&gt;99,199,J9)</f>
        <v>0</v>
      </c>
      <c r="BN9">
        <f>IF(K9&gt;99,0,K9)</f>
        <v>39.71</v>
      </c>
      <c r="BO9">
        <f>BK9+BM9</f>
        <v>0</v>
      </c>
      <c r="BP9">
        <f>IF(O9&gt;99,199,O9)</f>
        <v>0</v>
      </c>
      <c r="BQ9">
        <f>IF(P9&gt;99,0,P9)</f>
        <v>0</v>
      </c>
      <c r="BR9">
        <f>IF(R9&gt;99,199,R9)</f>
        <v>0</v>
      </c>
      <c r="BS9">
        <f>IF(S9&gt;99,0,S9)</f>
        <v>0</v>
      </c>
      <c r="BT9">
        <f>BP9+BR9</f>
        <v>0</v>
      </c>
      <c r="BU9">
        <f>IF(W9&gt;99,199,W9)</f>
        <v>0</v>
      </c>
      <c r="BV9">
        <f>IF(X9&gt;99,0,X9)</f>
        <v>0</v>
      </c>
      <c r="BW9">
        <f>IF(Z9&gt;99,199,Z9)</f>
        <v>0</v>
      </c>
      <c r="BX9">
        <f>IF(AA9&gt;99,0,AA9)</f>
        <v>0</v>
      </c>
      <c r="BY9">
        <f>BU9+BW9</f>
        <v>0</v>
      </c>
      <c r="BZ9">
        <f>IF(AE9&gt;99,199,AE9)</f>
        <v>0</v>
      </c>
      <c r="CA9">
        <f>IF(AF9&gt;99,0,AF9)</f>
        <v>0</v>
      </c>
      <c r="CB9">
        <f>IF(AH9&gt;99,199,AH9)</f>
        <v>0</v>
      </c>
      <c r="CC9">
        <f>IF(AI9&gt;99,0,AI9)</f>
        <v>0</v>
      </c>
      <c r="CD9">
        <f>BZ9+CB9</f>
        <v>0</v>
      </c>
      <c r="CE9">
        <f>IF(AM9&gt;99,199,AM9)</f>
        <v>0</v>
      </c>
      <c r="CF9">
        <f>IF(AN9&gt;99,0,AN9)</f>
        <v>0</v>
      </c>
      <c r="CG9">
        <f>IF(AP9&gt;99,199,AP9)</f>
        <v>0</v>
      </c>
      <c r="CH9">
        <f>IF(AQ9&gt;99,0,AQ9)</f>
        <v>0</v>
      </c>
      <c r="CI9">
        <f>CE9+CG9</f>
        <v>0</v>
      </c>
      <c r="CJ9">
        <f>IF(AU9&gt;99,199,AU9)</f>
        <v>0</v>
      </c>
      <c r="CK9">
        <f>IF(AV9&gt;99,0,AV9)</f>
        <v>0</v>
      </c>
      <c r="CL9">
        <f>IF(AX9&gt;99,199,AX9)</f>
        <v>0</v>
      </c>
      <c r="CM9">
        <f>IF(AY9&gt;99,0,AY9)</f>
        <v>0</v>
      </c>
      <c r="CN9">
        <f>CJ9+CL9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26">
      <formula1>"ja,nee"</formula1>
    </dataValidation>
    <dataValidation type="decimal" allowBlank="1" showInputMessage="1" showErrorMessage="1" sqref="H1:H2 K1:K2 P1:P2 S1:S2 X1:X2 AA1:AA2 AI1:AI2 AF1:AF2 AN1:AN2 AQ1:AQ2 AY1:AY2 AV1:AV2 AV9:AV65526 AY9:AY65526 AN9:AN65526 AQ9:AQ65526 AF9:AF65526 K9:K65526 S9:S65526 P9:P65526 X9:X65526 AA9:AA65526 H9:H65526 AI9:AI6552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26 AW9:AW65526 AR9:AR65526 AO9:AO65526 AJ9:AJ65526 Q9:Q65526 AG9:AG65526 AB9:AB65526 I9:I65526 T9:T65526 Y9:Y65526 L9:L65526">
      <formula1>0</formula1>
      <formula2>10</formula2>
    </dataValidation>
    <dataValidation operator="lessThan" allowBlank="1" showInputMessage="1" showErrorMessage="1" sqref="O1:O2 AE1:AE2 AU1:AU2 AU9:AU65526 AE9:AE65526 O9:O6552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CN12"/>
  <sheetViews>
    <sheetView zoomScalePageLayoutView="0" workbookViewId="0" topLeftCell="A1">
      <pane xSplit="5" ySplit="8" topLeftCell="F9" activePane="bottomRight" state="frozen"/>
      <selection pane="topLeft" activeCell="C4" sqref="C4:E4"/>
      <selection pane="topRight" activeCell="C4" sqref="C4:E4"/>
      <selection pane="bottomLeft" activeCell="C4" sqref="C4:E4"/>
      <selection pane="bottomRight" activeCell="H8" sqref="H8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4" width="22.7109375" style="1" customWidth="1"/>
    <col min="5" max="5" width="6.7109375" style="1" customWidth="1"/>
    <col min="6" max="6" width="18.7109375" style="1" customWidth="1"/>
    <col min="7" max="7" width="3.7109375" style="62" customWidth="1"/>
    <col min="8" max="8" width="5.28125" style="80" customWidth="1"/>
    <col min="9" max="9" width="4.140625" style="67" hidden="1" customWidth="1"/>
    <col min="10" max="10" width="3.7109375" style="87" customWidth="1"/>
    <col min="11" max="11" width="5.28125" style="81" customWidth="1"/>
    <col min="12" max="12" width="4.140625" style="68" hidden="1" customWidth="1"/>
    <col min="13" max="14" width="3.00390625" style="62" customWidth="1"/>
    <col min="15" max="15" width="3.7109375" style="63" customWidth="1"/>
    <col min="16" max="16" width="5.28125" style="82" customWidth="1"/>
    <col min="17" max="17" width="4.140625" style="70" hidden="1" customWidth="1"/>
    <col min="18" max="18" width="3.7109375" style="63" customWidth="1"/>
    <col min="19" max="19" width="5.28125" style="82" customWidth="1"/>
    <col min="20" max="20" width="4.140625" style="70" hidden="1" customWidth="1"/>
    <col min="21" max="22" width="3.00390625" style="63" customWidth="1"/>
    <col min="23" max="23" width="3.7109375" style="62" customWidth="1"/>
    <col min="24" max="24" width="5.28125" style="81" customWidth="1"/>
    <col min="25" max="25" width="4.140625" style="68" hidden="1" customWidth="1"/>
    <col min="26" max="26" width="3.7109375" style="62" customWidth="1"/>
    <col min="27" max="27" width="5.28125" style="81" customWidth="1"/>
    <col min="28" max="28" width="4.140625" style="68" hidden="1" customWidth="1"/>
    <col min="29" max="30" width="3.00390625" style="62" customWidth="1"/>
    <col min="31" max="31" width="3.7109375" style="63" hidden="1" customWidth="1"/>
    <col min="32" max="32" width="5.28125" style="82" hidden="1" customWidth="1"/>
    <col min="33" max="33" width="4.140625" style="70" hidden="1" customWidth="1"/>
    <col min="34" max="34" width="3.7109375" style="63" hidden="1" customWidth="1"/>
    <col min="35" max="35" width="5.28125" style="82" hidden="1" customWidth="1"/>
    <col min="36" max="36" width="4.140625" style="70" hidden="1" customWidth="1"/>
    <col min="37" max="38" width="3.00390625" style="63" hidden="1" customWidth="1"/>
    <col min="39" max="39" width="3.7109375" style="62" hidden="1" customWidth="1"/>
    <col min="40" max="40" width="5.28125" style="81" hidden="1" customWidth="1"/>
    <col min="41" max="41" width="4.140625" style="68" hidden="1" customWidth="1"/>
    <col min="42" max="42" width="3.7109375" style="62" hidden="1" customWidth="1"/>
    <col min="43" max="43" width="5.28125" style="81" hidden="1" customWidth="1"/>
    <col min="44" max="44" width="4.140625" style="68" hidden="1" customWidth="1"/>
    <col min="45" max="46" width="3.00390625" style="62" hidden="1" customWidth="1"/>
    <col min="47" max="47" width="3.7109375" style="63" hidden="1" customWidth="1"/>
    <col min="48" max="48" width="5.28125" style="82" hidden="1" customWidth="1"/>
    <col min="49" max="49" width="4.140625" style="70" hidden="1" customWidth="1"/>
    <col min="50" max="50" width="3.7109375" style="63" hidden="1" customWidth="1"/>
    <col min="51" max="51" width="5.28125" style="82" hidden="1" customWidth="1"/>
    <col min="52" max="52" width="4.140625" style="70" hidden="1" customWidth="1"/>
    <col min="53" max="54" width="3.00390625" style="63" hidden="1" customWidth="1"/>
    <col min="55" max="55" width="5.7109375" style="0" customWidth="1"/>
    <col min="56" max="56" width="5.421875" style="0" bestFit="1" customWidth="1"/>
    <col min="57" max="57" width="6.00390625" style="0" customWidth="1"/>
    <col min="58" max="58" width="4.00390625" style="1" customWidth="1"/>
    <col min="59" max="59" width="4.8515625" style="1" customWidth="1"/>
    <col min="60" max="60" width="5.421875" style="1" customWidth="1"/>
    <col min="61" max="61" width="17.28125" style="1" customWidth="1"/>
    <col min="62" max="62" width="0" style="0" hidden="1" customWidth="1"/>
    <col min="63" max="63" width="4.00390625" style="0" hidden="1" customWidth="1"/>
    <col min="64" max="64" width="5.00390625" style="0" hidden="1" customWidth="1"/>
    <col min="65" max="65" width="4.00390625" style="0" hidden="1" customWidth="1"/>
    <col min="66" max="66" width="6.7109375" style="0" hidden="1" customWidth="1"/>
    <col min="67" max="67" width="5.7109375" style="0" hidden="1" customWidth="1"/>
    <col min="68" max="68" width="4.00390625" style="0" hidden="1" customWidth="1"/>
    <col min="69" max="69" width="5.00390625" style="0" hidden="1" customWidth="1"/>
    <col min="70" max="70" width="4.00390625" style="0" hidden="1" customWidth="1"/>
    <col min="71" max="71" width="6.7109375" style="0" hidden="1" customWidth="1"/>
    <col min="72" max="72" width="5.7109375" style="0" hidden="1" customWidth="1"/>
    <col min="73" max="73" width="4.00390625" style="0" hidden="1" customWidth="1"/>
    <col min="74" max="74" width="5.00390625" style="0" hidden="1" customWidth="1"/>
    <col min="75" max="75" width="4.00390625" style="0" hidden="1" customWidth="1"/>
    <col min="76" max="76" width="6.7109375" style="0" hidden="1" customWidth="1"/>
    <col min="77" max="77" width="5.7109375" style="0" hidden="1" customWidth="1"/>
    <col min="78" max="78" width="4.00390625" style="0" hidden="1" customWidth="1"/>
    <col min="79" max="79" width="5.00390625" style="0" hidden="1" customWidth="1"/>
    <col min="80" max="80" width="4.00390625" style="0" hidden="1" customWidth="1"/>
    <col min="81" max="81" width="6.7109375" style="0" hidden="1" customWidth="1"/>
    <col min="82" max="82" width="6.28125" style="0" hidden="1" customWidth="1"/>
    <col min="83" max="83" width="4.00390625" style="0" hidden="1" customWidth="1"/>
    <col min="84" max="84" width="5.00390625" style="0" hidden="1" customWidth="1"/>
    <col min="85" max="85" width="4.00390625" style="0" hidden="1" customWidth="1"/>
    <col min="86" max="86" width="6.7109375" style="0" hidden="1" customWidth="1"/>
    <col min="87" max="87" width="5.7109375" style="0" hidden="1" customWidth="1"/>
    <col min="88" max="88" width="4.00390625" style="0" hidden="1" customWidth="1"/>
    <col min="89" max="89" width="5.00390625" style="0" hidden="1" customWidth="1"/>
    <col min="90" max="90" width="4.00390625" style="0" hidden="1" customWidth="1"/>
    <col min="91" max="91" width="6.7109375" style="0" hidden="1" customWidth="1"/>
    <col min="92" max="92" width="6.28125" style="0" hidden="1" customWidth="1"/>
  </cols>
  <sheetData>
    <row r="1" spans="1:61" ht="12.75">
      <c r="A1" s="129" t="s">
        <v>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1"/>
    </row>
    <row r="2" spans="1:92" ht="12.75" customHeight="1" hidden="1">
      <c r="A2" s="9"/>
      <c r="B2" s="9"/>
      <c r="C2" s="9"/>
      <c r="D2" s="9"/>
      <c r="E2" s="9"/>
      <c r="F2" s="9"/>
      <c r="G2" s="84"/>
      <c r="H2" s="79"/>
      <c r="I2" s="65"/>
      <c r="J2" s="85"/>
      <c r="N2" s="62">
        <v>1</v>
      </c>
      <c r="O2" s="88"/>
      <c r="V2" s="63">
        <v>2</v>
      </c>
      <c r="W2" s="84"/>
      <c r="AD2" s="62">
        <v>3</v>
      </c>
      <c r="AE2" s="88"/>
      <c r="AL2" s="63">
        <v>4</v>
      </c>
      <c r="AM2" s="84"/>
      <c r="AT2" s="62">
        <v>5</v>
      </c>
      <c r="AU2" s="88"/>
      <c r="BB2" s="63">
        <v>6</v>
      </c>
      <c r="BC2">
        <f>N2+V2+AD2+AL2+AT2+BB2</f>
        <v>21</v>
      </c>
      <c r="BD2" s="24">
        <f>IF($O$4&gt;0,(LARGE(($N2,$V2,$AD2,$AL2,$AT2,$BB2),1)),"0")</f>
        <v>6</v>
      </c>
      <c r="BE2" s="24">
        <f>BC2-BD2</f>
        <v>15</v>
      </c>
      <c r="BF2" s="1" t="str">
        <f>IF($O$4&gt;1,(LARGE(($N2,$V2,$AD2,$AL2,$AT2,$BB2),1))+(LARGE(($N2,$V2,$AD2,$AL2,$AT2,$BB2),2)),"0")</f>
        <v>0</v>
      </c>
      <c r="BK2">
        <f>IF(G2&gt;99,199,G2)</f>
        <v>0</v>
      </c>
      <c r="BL2">
        <f>IF(H2&gt;99,0,H2)</f>
        <v>0</v>
      </c>
      <c r="BM2">
        <f>IF(J2&gt;99,199,J2)</f>
        <v>0</v>
      </c>
      <c r="BN2">
        <f>IF(K2&gt;99,0,K2)</f>
        <v>0</v>
      </c>
      <c r="BO2">
        <f>BK2+BM2</f>
        <v>0</v>
      </c>
      <c r="BP2">
        <f>IF(O2&gt;99,199,O2)</f>
        <v>0</v>
      </c>
      <c r="BQ2">
        <f>IF(P2&gt;99,0,P2)</f>
        <v>0</v>
      </c>
      <c r="BR2">
        <f>IF(R2&gt;99,199,R2)</f>
        <v>0</v>
      </c>
      <c r="BS2">
        <f>IF(S2&gt;99,0,S2)</f>
        <v>0</v>
      </c>
      <c r="BT2">
        <f>BP2+BR2</f>
        <v>0</v>
      </c>
      <c r="BU2">
        <f>IF(W2&gt;99,199,W2)</f>
        <v>0</v>
      </c>
      <c r="BV2">
        <f>IF(X2&gt;99,0,X2)</f>
        <v>0</v>
      </c>
      <c r="BW2">
        <f>IF(Z2&gt;99,199,Z2)</f>
        <v>0</v>
      </c>
      <c r="BX2">
        <f>IF(AA2&gt;99,0,AA2)</f>
        <v>0</v>
      </c>
      <c r="BY2">
        <f>BU2+BW2</f>
        <v>0</v>
      </c>
      <c r="BZ2">
        <f>IF(AE2&gt;99,199,AE2)</f>
        <v>0</v>
      </c>
      <c r="CA2">
        <f>IF(AF2&gt;99,0,AF2)</f>
        <v>0</v>
      </c>
      <c r="CB2">
        <f>IF(AH2&gt;99,199,AH2)</f>
        <v>0</v>
      </c>
      <c r="CC2">
        <f>IF(AI2&gt;99,0,AI2)</f>
        <v>0</v>
      </c>
      <c r="CD2">
        <f>BZ2+CB2</f>
        <v>0</v>
      </c>
      <c r="CE2">
        <f>IF(AM2&gt;99,199,AM2)</f>
        <v>0</v>
      </c>
      <c r="CF2">
        <f>IF(AN2&gt;99,0,AN2)</f>
        <v>0</v>
      </c>
      <c r="CG2">
        <f>IF(AP2&gt;99,199,AP2)</f>
        <v>0</v>
      </c>
      <c r="CH2">
        <f>IF(AQ2&gt;99,0,AQ2)</f>
        <v>0</v>
      </c>
      <c r="CI2">
        <f>CE2+CG2</f>
        <v>0</v>
      </c>
      <c r="CJ2">
        <f>IF(AU2&gt;99,199,AU2)</f>
        <v>0</v>
      </c>
      <c r="CK2">
        <f>IF(AV2&gt;99,0,AV2)</f>
        <v>0</v>
      </c>
      <c r="CL2">
        <f>IF(AX2&gt;99,199,AX2)</f>
        <v>0</v>
      </c>
      <c r="CM2">
        <f>IF(AY2&gt;99,0,AY2)</f>
        <v>0</v>
      </c>
      <c r="CN2">
        <f>CJ2+CL2</f>
        <v>0</v>
      </c>
    </row>
    <row r="3" spans="1:61" ht="12.75">
      <c r="A3" s="108" t="s">
        <v>8</v>
      </c>
      <c r="B3" s="109"/>
      <c r="C3" s="99" t="str">
        <f>Instellingen!B3</f>
        <v>Regio</v>
      </c>
      <c r="D3" s="100"/>
      <c r="E3" s="101"/>
      <c r="F3" s="108" t="s">
        <v>27</v>
      </c>
      <c r="G3" s="110"/>
      <c r="H3" s="110"/>
      <c r="I3" s="110"/>
      <c r="J3" s="110"/>
      <c r="K3" s="110"/>
      <c r="L3" s="110"/>
      <c r="M3" s="110"/>
      <c r="N3" s="109"/>
      <c r="O3" s="132"/>
      <c r="P3" s="133"/>
      <c r="Q3" s="133"/>
      <c r="R3" s="133"/>
      <c r="S3" s="133"/>
      <c r="T3" s="133"/>
      <c r="U3" s="133"/>
      <c r="V3" s="134"/>
      <c r="W3" s="140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2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108" t="s">
        <v>26</v>
      </c>
      <c r="BD3" s="110"/>
      <c r="BE3" s="110"/>
      <c r="BF3" s="109"/>
      <c r="BG3" s="20">
        <f>Instellingen!B6</f>
        <v>3</v>
      </c>
      <c r="BH3" s="102"/>
      <c r="BI3" s="103"/>
    </row>
    <row r="4" spans="1:61" ht="12.75">
      <c r="A4" s="108" t="s">
        <v>9</v>
      </c>
      <c r="B4" s="109"/>
      <c r="C4" s="111" t="s">
        <v>133</v>
      </c>
      <c r="D4" s="100"/>
      <c r="E4" s="101"/>
      <c r="F4" s="108" t="s">
        <v>33</v>
      </c>
      <c r="G4" s="110"/>
      <c r="H4" s="110"/>
      <c r="I4" s="110"/>
      <c r="J4" s="110"/>
      <c r="K4" s="110"/>
      <c r="L4" s="110"/>
      <c r="M4" s="110"/>
      <c r="N4" s="109"/>
      <c r="O4" s="99">
        <f>Instellingen!B7</f>
        <v>1</v>
      </c>
      <c r="P4" s="100"/>
      <c r="Q4" s="100"/>
      <c r="R4" s="100"/>
      <c r="S4" s="100"/>
      <c r="T4" s="100"/>
      <c r="U4" s="100"/>
      <c r="V4" s="101"/>
      <c r="W4" s="143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5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108"/>
      <c r="BD4" s="110"/>
      <c r="BE4" s="110"/>
      <c r="BF4" s="109"/>
      <c r="BG4" s="20"/>
      <c r="BH4" s="104"/>
      <c r="BI4" s="105"/>
    </row>
    <row r="5" spans="1:61" ht="12.75">
      <c r="A5" s="108" t="s">
        <v>10</v>
      </c>
      <c r="B5" s="109"/>
      <c r="C5" s="99" t="s">
        <v>122</v>
      </c>
      <c r="D5" s="100"/>
      <c r="E5" s="101"/>
      <c r="F5" s="108" t="s">
        <v>11</v>
      </c>
      <c r="G5" s="110"/>
      <c r="H5" s="110"/>
      <c r="I5" s="110"/>
      <c r="J5" s="110"/>
      <c r="K5" s="110"/>
      <c r="L5" s="110"/>
      <c r="M5" s="110"/>
      <c r="N5" s="109"/>
      <c r="O5" s="99">
        <f>Instellingen!B5</f>
        <v>99</v>
      </c>
      <c r="P5" s="100"/>
      <c r="Q5" s="100"/>
      <c r="R5" s="100"/>
      <c r="S5" s="100"/>
      <c r="T5" s="100"/>
      <c r="U5" s="100"/>
      <c r="V5" s="101"/>
      <c r="W5" s="146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8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149" t="s">
        <v>12</v>
      </c>
      <c r="BD5" s="150"/>
      <c r="BE5" s="150"/>
      <c r="BF5" s="151"/>
      <c r="BG5" s="8">
        <v>2</v>
      </c>
      <c r="BH5" s="104"/>
      <c r="BI5" s="105"/>
    </row>
    <row r="6" spans="1:61" ht="12.75" customHeight="1">
      <c r="A6" s="115"/>
      <c r="B6" s="116"/>
      <c r="C6" s="116"/>
      <c r="D6" s="116"/>
      <c r="E6" s="117"/>
      <c r="F6" s="36" t="s">
        <v>13</v>
      </c>
      <c r="G6" s="120" t="str">
        <f>Instellingen!B40</f>
        <v>Laag Soeren</v>
      </c>
      <c r="H6" s="121"/>
      <c r="I6" s="121"/>
      <c r="J6" s="121"/>
      <c r="K6" s="121"/>
      <c r="L6" s="121"/>
      <c r="M6" s="121"/>
      <c r="N6" s="122"/>
      <c r="O6" s="123" t="str">
        <f>Instellingen!B41</f>
        <v>Laag Soeren</v>
      </c>
      <c r="P6" s="124"/>
      <c r="Q6" s="124"/>
      <c r="R6" s="124"/>
      <c r="S6" s="124"/>
      <c r="T6" s="124"/>
      <c r="U6" s="124"/>
      <c r="V6" s="125"/>
      <c r="W6" s="120" t="str">
        <f>Instellingen!B42</f>
        <v>Brummen</v>
      </c>
      <c r="X6" s="121"/>
      <c r="Y6" s="121"/>
      <c r="Z6" s="121"/>
      <c r="AA6" s="121"/>
      <c r="AB6" s="121"/>
      <c r="AC6" s="121"/>
      <c r="AD6" s="122"/>
      <c r="AE6" s="123" t="str">
        <f>Instellingen!B43</f>
        <v> </v>
      </c>
      <c r="AF6" s="124"/>
      <c r="AG6" s="124"/>
      <c r="AH6" s="124"/>
      <c r="AI6" s="124"/>
      <c r="AJ6" s="124"/>
      <c r="AK6" s="124"/>
      <c r="AL6" s="125"/>
      <c r="AM6" s="120" t="str">
        <f>Instellingen!B44</f>
        <v> </v>
      </c>
      <c r="AN6" s="121"/>
      <c r="AO6" s="121"/>
      <c r="AP6" s="121"/>
      <c r="AQ6" s="121"/>
      <c r="AR6" s="121"/>
      <c r="AS6" s="121"/>
      <c r="AT6" s="122"/>
      <c r="AU6" s="123" t="str">
        <f>Instellingen!B45</f>
        <v> </v>
      </c>
      <c r="AV6" s="124"/>
      <c r="AW6" s="124"/>
      <c r="AX6" s="124"/>
      <c r="AY6" s="124"/>
      <c r="AZ6" s="124"/>
      <c r="BA6" s="124"/>
      <c r="BB6" s="125"/>
      <c r="BC6" s="152" t="s">
        <v>32</v>
      </c>
      <c r="BD6" s="153"/>
      <c r="BE6" s="109"/>
      <c r="BF6" s="34"/>
      <c r="BG6" s="20"/>
      <c r="BH6" s="104"/>
      <c r="BI6" s="105"/>
    </row>
    <row r="7" spans="1:61" ht="12.75" customHeight="1">
      <c r="A7" s="118"/>
      <c r="B7" s="118"/>
      <c r="C7" s="118"/>
      <c r="D7" s="118"/>
      <c r="E7" s="119"/>
      <c r="F7" s="36" t="s">
        <v>14</v>
      </c>
      <c r="G7" s="112" t="str">
        <f>Instellingen!C40</f>
        <v>12/13 november 2022</v>
      </c>
      <c r="H7" s="113"/>
      <c r="I7" s="113"/>
      <c r="J7" s="113"/>
      <c r="K7" s="113"/>
      <c r="L7" s="113"/>
      <c r="M7" s="113"/>
      <c r="N7" s="114"/>
      <c r="O7" s="126" t="str">
        <f>Instellingen!C41</f>
        <v>11 december 2022</v>
      </c>
      <c r="P7" s="127"/>
      <c r="Q7" s="127"/>
      <c r="R7" s="127"/>
      <c r="S7" s="127"/>
      <c r="T7" s="127"/>
      <c r="U7" s="127"/>
      <c r="V7" s="128"/>
      <c r="W7" s="112" t="str">
        <f>Instellingen!C42</f>
        <v>14 januari 2023</v>
      </c>
      <c r="X7" s="113"/>
      <c r="Y7" s="113"/>
      <c r="Z7" s="113"/>
      <c r="AA7" s="113"/>
      <c r="AB7" s="113"/>
      <c r="AC7" s="113"/>
      <c r="AD7" s="114"/>
      <c r="AE7" s="126" t="str">
        <f>Instellingen!C43</f>
        <v> </v>
      </c>
      <c r="AF7" s="127"/>
      <c r="AG7" s="127"/>
      <c r="AH7" s="127"/>
      <c r="AI7" s="127"/>
      <c r="AJ7" s="127"/>
      <c r="AK7" s="127"/>
      <c r="AL7" s="128"/>
      <c r="AM7" s="112" t="str">
        <f>Instellingen!C44</f>
        <v> </v>
      </c>
      <c r="AN7" s="154"/>
      <c r="AO7" s="154"/>
      <c r="AP7" s="154"/>
      <c r="AQ7" s="154"/>
      <c r="AR7" s="154"/>
      <c r="AS7" s="154"/>
      <c r="AT7" s="155"/>
      <c r="AU7" s="126" t="str">
        <f>Instellingen!C45</f>
        <v> </v>
      </c>
      <c r="AV7" s="156"/>
      <c r="AW7" s="156"/>
      <c r="AX7" s="156"/>
      <c r="AY7" s="156"/>
      <c r="AZ7" s="156"/>
      <c r="BA7" s="156"/>
      <c r="BB7" s="157"/>
      <c r="BC7" s="37" t="s">
        <v>34</v>
      </c>
      <c r="BD7" s="10" t="s">
        <v>35</v>
      </c>
      <c r="BE7" s="5" t="s">
        <v>36</v>
      </c>
      <c r="BF7" s="3"/>
      <c r="BG7" s="3"/>
      <c r="BH7" s="106"/>
      <c r="BI7" s="107"/>
    </row>
    <row r="8" spans="1:92" ht="25.5" customHeight="1">
      <c r="A8" s="2" t="s">
        <v>18</v>
      </c>
      <c r="B8" s="2" t="s">
        <v>6</v>
      </c>
      <c r="C8" s="2" t="s">
        <v>0</v>
      </c>
      <c r="D8" s="2" t="s">
        <v>1</v>
      </c>
      <c r="E8" s="2" t="s">
        <v>71</v>
      </c>
      <c r="F8" s="36" t="s">
        <v>3</v>
      </c>
      <c r="G8" s="7" t="s">
        <v>75</v>
      </c>
      <c r="H8" s="90" t="s">
        <v>100</v>
      </c>
      <c r="I8" s="66" t="s">
        <v>77</v>
      </c>
      <c r="J8" s="86" t="s">
        <v>78</v>
      </c>
      <c r="K8" s="83" t="s">
        <v>101</v>
      </c>
      <c r="L8" s="69" t="s">
        <v>80</v>
      </c>
      <c r="M8" s="2" t="s">
        <v>4</v>
      </c>
      <c r="N8" s="2" t="s">
        <v>15</v>
      </c>
      <c r="O8" s="89" t="s">
        <v>75</v>
      </c>
      <c r="P8" s="83" t="s">
        <v>100</v>
      </c>
      <c r="Q8" s="78" t="s">
        <v>77</v>
      </c>
      <c r="R8" s="71" t="s">
        <v>78</v>
      </c>
      <c r="S8" s="83" t="s">
        <v>101</v>
      </c>
      <c r="T8" s="78" t="s">
        <v>80</v>
      </c>
      <c r="U8" s="2" t="s">
        <v>4</v>
      </c>
      <c r="V8" s="2" t="s">
        <v>15</v>
      </c>
      <c r="W8" s="89" t="s">
        <v>75</v>
      </c>
      <c r="X8" s="83" t="s">
        <v>100</v>
      </c>
      <c r="Y8" s="78" t="s">
        <v>77</v>
      </c>
      <c r="Z8" s="71" t="s">
        <v>78</v>
      </c>
      <c r="AA8" s="83" t="s">
        <v>101</v>
      </c>
      <c r="AB8" s="78" t="s">
        <v>80</v>
      </c>
      <c r="AC8" s="2" t="s">
        <v>4</v>
      </c>
      <c r="AD8" s="2" t="s">
        <v>15</v>
      </c>
      <c r="AE8" s="89" t="s">
        <v>75</v>
      </c>
      <c r="AF8" s="83" t="s">
        <v>100</v>
      </c>
      <c r="AG8" s="78" t="s">
        <v>77</v>
      </c>
      <c r="AH8" s="71" t="s">
        <v>78</v>
      </c>
      <c r="AI8" s="83" t="s">
        <v>101</v>
      </c>
      <c r="AJ8" s="78" t="s">
        <v>80</v>
      </c>
      <c r="AK8" s="2" t="s">
        <v>4</v>
      </c>
      <c r="AL8" s="2" t="s">
        <v>15</v>
      </c>
      <c r="AM8" s="89" t="s">
        <v>75</v>
      </c>
      <c r="AN8" s="83" t="s">
        <v>100</v>
      </c>
      <c r="AO8" s="78" t="s">
        <v>77</v>
      </c>
      <c r="AP8" s="71" t="s">
        <v>78</v>
      </c>
      <c r="AQ8" s="83" t="s">
        <v>101</v>
      </c>
      <c r="AR8" s="78" t="s">
        <v>80</v>
      </c>
      <c r="AS8" s="2" t="s">
        <v>4</v>
      </c>
      <c r="AT8" s="2" t="s">
        <v>15</v>
      </c>
      <c r="AU8" s="89" t="s">
        <v>75</v>
      </c>
      <c r="AV8" s="83" t="s">
        <v>100</v>
      </c>
      <c r="AW8" s="78" t="s">
        <v>77</v>
      </c>
      <c r="AX8" s="71" t="s">
        <v>78</v>
      </c>
      <c r="AY8" s="83" t="s">
        <v>101</v>
      </c>
      <c r="AZ8" s="78" t="s">
        <v>80</v>
      </c>
      <c r="BA8" s="2" t="s">
        <v>4</v>
      </c>
      <c r="BB8" s="2" t="s">
        <v>15</v>
      </c>
      <c r="BC8" s="38" t="s">
        <v>22</v>
      </c>
      <c r="BD8" s="23" t="s">
        <v>22</v>
      </c>
      <c r="BE8" s="64" t="s">
        <v>22</v>
      </c>
      <c r="BF8" s="22" t="s">
        <v>16</v>
      </c>
      <c r="BG8" s="22" t="s">
        <v>17</v>
      </c>
      <c r="BH8" s="7" t="s">
        <v>69</v>
      </c>
      <c r="BI8" s="2" t="s">
        <v>5</v>
      </c>
      <c r="BK8" s="72" t="s">
        <v>88</v>
      </c>
      <c r="BL8" s="72" t="s">
        <v>81</v>
      </c>
      <c r="BM8" s="72" t="s">
        <v>89</v>
      </c>
      <c r="BN8" s="72" t="s">
        <v>82</v>
      </c>
      <c r="BO8" s="72" t="s">
        <v>99</v>
      </c>
      <c r="BP8" s="72" t="s">
        <v>90</v>
      </c>
      <c r="BQ8" s="72" t="s">
        <v>83</v>
      </c>
      <c r="BR8" s="72" t="s">
        <v>91</v>
      </c>
      <c r="BS8" s="72" t="s">
        <v>103</v>
      </c>
      <c r="BT8" s="73" t="s">
        <v>98</v>
      </c>
      <c r="BU8" s="72" t="s">
        <v>92</v>
      </c>
      <c r="BV8" s="72" t="s">
        <v>84</v>
      </c>
      <c r="BW8" s="72" t="s">
        <v>93</v>
      </c>
      <c r="BX8" s="72" t="s">
        <v>85</v>
      </c>
      <c r="BY8" s="73" t="s">
        <v>97</v>
      </c>
      <c r="BZ8" s="72" t="s">
        <v>94</v>
      </c>
      <c r="CA8" s="72" t="s">
        <v>86</v>
      </c>
      <c r="CB8" s="72" t="s">
        <v>95</v>
      </c>
      <c r="CC8" s="73" t="s">
        <v>87</v>
      </c>
      <c r="CD8" s="73" t="s">
        <v>96</v>
      </c>
      <c r="CE8" s="72" t="s">
        <v>108</v>
      </c>
      <c r="CF8" s="72" t="s">
        <v>109</v>
      </c>
      <c r="CG8" s="72" t="s">
        <v>110</v>
      </c>
      <c r="CH8" s="72" t="s">
        <v>111</v>
      </c>
      <c r="CI8" s="73" t="s">
        <v>118</v>
      </c>
      <c r="CJ8" s="72" t="s">
        <v>113</v>
      </c>
      <c r="CK8" s="72" t="s">
        <v>114</v>
      </c>
      <c r="CL8" s="72" t="s">
        <v>115</v>
      </c>
      <c r="CM8" s="73" t="s">
        <v>116</v>
      </c>
      <c r="CN8" s="73" t="s">
        <v>117</v>
      </c>
    </row>
    <row r="9" spans="2:92" ht="12.75">
      <c r="B9" s="1" t="s">
        <v>195</v>
      </c>
      <c r="C9" s="1" t="s">
        <v>229</v>
      </c>
      <c r="D9" s="1" t="s">
        <v>196</v>
      </c>
      <c r="E9" s="1" t="s">
        <v>230</v>
      </c>
      <c r="F9" s="1" t="s">
        <v>186</v>
      </c>
      <c r="G9" s="62">
        <v>0</v>
      </c>
      <c r="H9" s="80">
        <v>77.5</v>
      </c>
      <c r="M9" s="62">
        <v>1</v>
      </c>
      <c r="N9" s="62">
        <v>1</v>
      </c>
      <c r="BC9">
        <f>N9+V9+AD9+AL9+AT9+BB9</f>
        <v>1</v>
      </c>
      <c r="BE9" s="24">
        <f>BC9-BD9</f>
        <v>1</v>
      </c>
      <c r="BK9">
        <f>IF(G9&gt;99,199,G9)</f>
        <v>0</v>
      </c>
      <c r="BL9">
        <f>IF(H9&gt;99,0,H9)</f>
        <v>77.5</v>
      </c>
      <c r="BM9">
        <f>IF(J9&gt;99,199,J9)</f>
        <v>0</v>
      </c>
      <c r="BN9">
        <f>IF(K9&gt;99,0,K9)</f>
        <v>0</v>
      </c>
      <c r="BO9">
        <f>BK9+BM9</f>
        <v>0</v>
      </c>
      <c r="BP9">
        <f>IF(O9&gt;99,199,O9)</f>
        <v>0</v>
      </c>
      <c r="BQ9">
        <f>IF(P9&gt;99,0,P9)</f>
        <v>0</v>
      </c>
      <c r="BR9">
        <f>IF(R9&gt;99,199,R9)</f>
        <v>0</v>
      </c>
      <c r="BS9">
        <f>IF(S9&gt;99,0,S9)</f>
        <v>0</v>
      </c>
      <c r="BT9">
        <f>BP9+BR9</f>
        <v>0</v>
      </c>
      <c r="BU9">
        <f>IF(W9&gt;99,199,W9)</f>
        <v>0</v>
      </c>
      <c r="BV9">
        <f>IF(X9&gt;99,0,X9)</f>
        <v>0</v>
      </c>
      <c r="BW9">
        <f>IF(Z9&gt;99,199,Z9)</f>
        <v>0</v>
      </c>
      <c r="BX9">
        <f>IF(AA9&gt;99,0,AA9)</f>
        <v>0</v>
      </c>
      <c r="BY9">
        <f>BU9+BW9</f>
        <v>0</v>
      </c>
      <c r="BZ9">
        <f>IF(AE9&gt;99,199,AE9)</f>
        <v>0</v>
      </c>
      <c r="CA9">
        <f>IF(AF9&gt;99,0,AF9)</f>
        <v>0</v>
      </c>
      <c r="CB9">
        <f>IF(AH9&gt;99,199,AH9)</f>
        <v>0</v>
      </c>
      <c r="CC9">
        <f>IF(AI9&gt;99,0,AI9)</f>
        <v>0</v>
      </c>
      <c r="CD9">
        <f>BZ9+CB9</f>
        <v>0</v>
      </c>
      <c r="CE9">
        <f>IF(AM9&gt;99,199,AM9)</f>
        <v>0</v>
      </c>
      <c r="CF9">
        <f>IF(AN9&gt;99,0,AN9)</f>
        <v>0</v>
      </c>
      <c r="CG9">
        <f>IF(AP9&gt;99,199,AP9)</f>
        <v>0</v>
      </c>
      <c r="CH9">
        <f>IF(AQ9&gt;99,0,AQ9)</f>
        <v>0</v>
      </c>
      <c r="CI9">
        <f>CE9+CG9</f>
        <v>0</v>
      </c>
      <c r="CJ9">
        <f>IF(AU9&gt;99,199,AU9)</f>
        <v>0</v>
      </c>
      <c r="CK9">
        <f>IF(AV9&gt;99,0,AV9)</f>
        <v>0</v>
      </c>
      <c r="CL9">
        <f>IF(AX9&gt;99,199,AX9)</f>
        <v>0</v>
      </c>
      <c r="CM9">
        <f>IF(AY9&gt;99,0,AY9)</f>
        <v>0</v>
      </c>
      <c r="CN9">
        <f>CJ9+CL9</f>
        <v>0</v>
      </c>
    </row>
    <row r="10" spans="2:92" ht="12.75">
      <c r="B10" s="1" t="s">
        <v>197</v>
      </c>
      <c r="C10" s="1" t="s">
        <v>231</v>
      </c>
      <c r="D10" s="1" t="s">
        <v>198</v>
      </c>
      <c r="E10" s="1" t="s">
        <v>230</v>
      </c>
      <c r="F10" s="1" t="s">
        <v>154</v>
      </c>
      <c r="G10" s="62">
        <v>0</v>
      </c>
      <c r="H10" s="80">
        <v>76</v>
      </c>
      <c r="M10" s="62">
        <v>2</v>
      </c>
      <c r="N10" s="62">
        <v>2</v>
      </c>
      <c r="BC10">
        <f>N10+V10+AD10+AL10+AT10+BB10</f>
        <v>2</v>
      </c>
      <c r="BE10" s="24">
        <f>BC10-BD10</f>
        <v>2</v>
      </c>
      <c r="BK10">
        <f>IF(G10&gt;99,199,G10)</f>
        <v>0</v>
      </c>
      <c r="BL10">
        <f>IF(H10&gt;99,0,H10)</f>
        <v>76</v>
      </c>
      <c r="BM10">
        <f>IF(J10&gt;99,199,J10)</f>
        <v>0</v>
      </c>
      <c r="BN10">
        <f>IF(K10&gt;99,0,K10)</f>
        <v>0</v>
      </c>
      <c r="BO10">
        <f>BK10+BM10</f>
        <v>0</v>
      </c>
      <c r="BP10">
        <f>IF(O10&gt;99,199,O10)</f>
        <v>0</v>
      </c>
      <c r="BQ10">
        <f>IF(P10&gt;99,0,P10)</f>
        <v>0</v>
      </c>
      <c r="BR10">
        <f>IF(R10&gt;99,199,R10)</f>
        <v>0</v>
      </c>
      <c r="BS10">
        <f>IF(S10&gt;99,0,S10)</f>
        <v>0</v>
      </c>
      <c r="BT10">
        <f>BP10+BR10</f>
        <v>0</v>
      </c>
      <c r="BU10">
        <f>IF(W10&gt;99,199,W10)</f>
        <v>0</v>
      </c>
      <c r="BV10">
        <f>IF(X10&gt;99,0,X10)</f>
        <v>0</v>
      </c>
      <c r="BW10">
        <f>IF(Z10&gt;99,199,Z10)</f>
        <v>0</v>
      </c>
      <c r="BX10">
        <f>IF(AA10&gt;99,0,AA10)</f>
        <v>0</v>
      </c>
      <c r="BY10">
        <f>BU10+BW10</f>
        <v>0</v>
      </c>
      <c r="BZ10">
        <f>IF(AE10&gt;99,199,AE10)</f>
        <v>0</v>
      </c>
      <c r="CA10">
        <f>IF(AF10&gt;99,0,AF10)</f>
        <v>0</v>
      </c>
      <c r="CB10">
        <f>IF(AH10&gt;99,199,AH10)</f>
        <v>0</v>
      </c>
      <c r="CC10">
        <f>IF(AI10&gt;99,0,AI10)</f>
        <v>0</v>
      </c>
      <c r="CD10">
        <f>BZ10+CB10</f>
        <v>0</v>
      </c>
      <c r="CE10">
        <f>IF(AM10&gt;99,199,AM10)</f>
        <v>0</v>
      </c>
      <c r="CF10">
        <f>IF(AN10&gt;99,0,AN10)</f>
        <v>0</v>
      </c>
      <c r="CG10">
        <f>IF(AP10&gt;99,199,AP10)</f>
        <v>0</v>
      </c>
      <c r="CH10">
        <f>IF(AQ10&gt;99,0,AQ10)</f>
        <v>0</v>
      </c>
      <c r="CI10">
        <f>CE10+CG10</f>
        <v>0</v>
      </c>
      <c r="CJ10">
        <f>IF(AU10&gt;99,199,AU10)</f>
        <v>0</v>
      </c>
      <c r="CK10">
        <f>IF(AV10&gt;99,0,AV10)</f>
        <v>0</v>
      </c>
      <c r="CL10">
        <f>IF(AX10&gt;99,199,AX10)</f>
        <v>0</v>
      </c>
      <c r="CM10">
        <f>IF(AY10&gt;99,0,AY10)</f>
        <v>0</v>
      </c>
      <c r="CN10">
        <f>CJ10+CL10</f>
        <v>0</v>
      </c>
    </row>
    <row r="11" spans="2:92" ht="12.75">
      <c r="B11" s="1" t="s">
        <v>199</v>
      </c>
      <c r="C11" s="1" t="s">
        <v>232</v>
      </c>
      <c r="D11" s="1" t="s">
        <v>200</v>
      </c>
      <c r="E11" s="1" t="s">
        <v>230</v>
      </c>
      <c r="F11" s="1" t="s">
        <v>150</v>
      </c>
      <c r="G11" s="62">
        <v>0</v>
      </c>
      <c r="H11" s="80">
        <v>69.5</v>
      </c>
      <c r="M11" s="62">
        <v>3</v>
      </c>
      <c r="N11" s="62">
        <v>3</v>
      </c>
      <c r="BC11">
        <f>N11+V11+AD11+AL11+AT11+BB11</f>
        <v>3</v>
      </c>
      <c r="BE11" s="24">
        <f>BC11-BD11</f>
        <v>3</v>
      </c>
      <c r="BK11">
        <f>IF(G11&gt;99,199,G11)</f>
        <v>0</v>
      </c>
      <c r="BL11">
        <f>IF(H11&gt;99,0,H11)</f>
        <v>69.5</v>
      </c>
      <c r="BM11">
        <f>IF(J11&gt;99,199,J11)</f>
        <v>0</v>
      </c>
      <c r="BN11">
        <f>IF(K11&gt;99,0,K11)</f>
        <v>0</v>
      </c>
      <c r="BO11">
        <f>BK11+BM11</f>
        <v>0</v>
      </c>
      <c r="BP11">
        <f>IF(O11&gt;99,199,O11)</f>
        <v>0</v>
      </c>
      <c r="BQ11">
        <f>IF(P11&gt;99,0,P11)</f>
        <v>0</v>
      </c>
      <c r="BR11">
        <f>IF(R11&gt;99,199,R11)</f>
        <v>0</v>
      </c>
      <c r="BS11">
        <f>IF(S11&gt;99,0,S11)</f>
        <v>0</v>
      </c>
      <c r="BT11">
        <f>BP11+BR11</f>
        <v>0</v>
      </c>
      <c r="BU11">
        <f>IF(W11&gt;99,199,W11)</f>
        <v>0</v>
      </c>
      <c r="BV11">
        <f>IF(X11&gt;99,0,X11)</f>
        <v>0</v>
      </c>
      <c r="BW11">
        <f>IF(Z11&gt;99,199,Z11)</f>
        <v>0</v>
      </c>
      <c r="BX11">
        <f>IF(AA11&gt;99,0,AA11)</f>
        <v>0</v>
      </c>
      <c r="BY11">
        <f>BU11+BW11</f>
        <v>0</v>
      </c>
      <c r="BZ11">
        <f>IF(AE11&gt;99,199,AE11)</f>
        <v>0</v>
      </c>
      <c r="CA11">
        <f>IF(AF11&gt;99,0,AF11)</f>
        <v>0</v>
      </c>
      <c r="CB11">
        <f>IF(AH11&gt;99,199,AH11)</f>
        <v>0</v>
      </c>
      <c r="CC11">
        <f>IF(AI11&gt;99,0,AI11)</f>
        <v>0</v>
      </c>
      <c r="CD11">
        <f>BZ11+CB11</f>
        <v>0</v>
      </c>
      <c r="CE11">
        <f>IF(AM11&gt;99,199,AM11)</f>
        <v>0</v>
      </c>
      <c r="CF11">
        <f>IF(AN11&gt;99,0,AN11)</f>
        <v>0</v>
      </c>
      <c r="CG11">
        <f>IF(AP11&gt;99,199,AP11)</f>
        <v>0</v>
      </c>
      <c r="CH11">
        <f>IF(AQ11&gt;99,0,AQ11)</f>
        <v>0</v>
      </c>
      <c r="CI11">
        <f>CE11+CG11</f>
        <v>0</v>
      </c>
      <c r="CJ11">
        <f>IF(AU11&gt;99,199,AU11)</f>
        <v>0</v>
      </c>
      <c r="CK11">
        <f>IF(AV11&gt;99,0,AV11)</f>
        <v>0</v>
      </c>
      <c r="CL11">
        <f>IF(AX11&gt;99,199,AX11)</f>
        <v>0</v>
      </c>
      <c r="CM11">
        <f>IF(AY11&gt;99,0,AY11)</f>
        <v>0</v>
      </c>
      <c r="CN11">
        <f>CJ11+CL11</f>
        <v>0</v>
      </c>
    </row>
    <row r="12" spans="2:92" ht="12.75">
      <c r="B12" s="1" t="s">
        <v>201</v>
      </c>
      <c r="C12" s="1" t="s">
        <v>233</v>
      </c>
      <c r="D12" s="1" t="s">
        <v>202</v>
      </c>
      <c r="E12" s="1" t="s">
        <v>230</v>
      </c>
      <c r="F12" s="1" t="s">
        <v>186</v>
      </c>
      <c r="G12" s="62">
        <v>0</v>
      </c>
      <c r="H12" s="80">
        <v>69.5</v>
      </c>
      <c r="M12" s="62">
        <v>4</v>
      </c>
      <c r="N12" s="62">
        <v>4</v>
      </c>
      <c r="BC12">
        <f>N12+V12+AD12+AL12+AT12+BB12</f>
        <v>4</v>
      </c>
      <c r="BE12" s="24">
        <f>BC12-BD12</f>
        <v>4</v>
      </c>
      <c r="BK12">
        <f>IF(G12&gt;99,199,G12)</f>
        <v>0</v>
      </c>
      <c r="BL12">
        <f>IF(H12&gt;99,0,H12)</f>
        <v>69.5</v>
      </c>
      <c r="BM12">
        <f>IF(J12&gt;99,199,J12)</f>
        <v>0</v>
      </c>
      <c r="BN12">
        <f>IF(K12&gt;99,0,K12)</f>
        <v>0</v>
      </c>
      <c r="BO12">
        <f>BK12+BM12</f>
        <v>0</v>
      </c>
      <c r="BP12">
        <f>IF(O12&gt;99,199,O12)</f>
        <v>0</v>
      </c>
      <c r="BQ12">
        <f>IF(P12&gt;99,0,P12)</f>
        <v>0</v>
      </c>
      <c r="BR12">
        <f>IF(R12&gt;99,199,R12)</f>
        <v>0</v>
      </c>
      <c r="BS12">
        <f>IF(S12&gt;99,0,S12)</f>
        <v>0</v>
      </c>
      <c r="BT12">
        <f>BP12+BR12</f>
        <v>0</v>
      </c>
      <c r="BU12">
        <f>IF(W12&gt;99,199,W12)</f>
        <v>0</v>
      </c>
      <c r="BV12">
        <f>IF(X12&gt;99,0,X12)</f>
        <v>0</v>
      </c>
      <c r="BW12">
        <f>IF(Z12&gt;99,199,Z12)</f>
        <v>0</v>
      </c>
      <c r="BX12">
        <f>IF(AA12&gt;99,0,AA12)</f>
        <v>0</v>
      </c>
      <c r="BY12">
        <f>BU12+BW12</f>
        <v>0</v>
      </c>
      <c r="BZ12">
        <f>IF(AE12&gt;99,199,AE12)</f>
        <v>0</v>
      </c>
      <c r="CA12">
        <f>IF(AF12&gt;99,0,AF12)</f>
        <v>0</v>
      </c>
      <c r="CB12">
        <f>IF(AH12&gt;99,199,AH12)</f>
        <v>0</v>
      </c>
      <c r="CC12">
        <f>IF(AI12&gt;99,0,AI12)</f>
        <v>0</v>
      </c>
      <c r="CD12">
        <f>BZ12+CB12</f>
        <v>0</v>
      </c>
      <c r="CE12">
        <f>IF(AM12&gt;99,199,AM12)</f>
        <v>0</v>
      </c>
      <c r="CF12">
        <f>IF(AN12&gt;99,0,AN12)</f>
        <v>0</v>
      </c>
      <c r="CG12">
        <f>IF(AP12&gt;99,199,AP12)</f>
        <v>0</v>
      </c>
      <c r="CH12">
        <f>IF(AQ12&gt;99,0,AQ12)</f>
        <v>0</v>
      </c>
      <c r="CI12">
        <f>CE12+CG12</f>
        <v>0</v>
      </c>
      <c r="CJ12">
        <f>IF(AU12&gt;99,199,AU12)</f>
        <v>0</v>
      </c>
      <c r="CK12">
        <f>IF(AV12&gt;99,0,AV12)</f>
        <v>0</v>
      </c>
      <c r="CL12">
        <f>IF(AX12&gt;99,199,AX12)</f>
        <v>0</v>
      </c>
      <c r="CM12">
        <f>IF(AY12&gt;99,0,AY12)</f>
        <v>0</v>
      </c>
      <c r="CN12">
        <f>CJ12+CL12</f>
        <v>0</v>
      </c>
    </row>
  </sheetData>
  <sheetProtection sheet="1" objects="1" scenarios="1"/>
  <mergeCells count="32"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16">
      <formula1>"ja,nee"</formula1>
    </dataValidation>
    <dataValidation type="decimal" allowBlank="1" showInputMessage="1" showErrorMessage="1" sqref="H1:H2 K1:K2 P1:P2 S1:S2 X1:X2 AA1:AA2 AI1:AI2 AF1:AF2 AN1:AN2 AQ1:AQ2 AY1:AY2 AV1:AV2 AV9:AV65516 AY9:AY65516 AN9:AN65516 AQ9:AQ65516 AF9:AF65516 K9:K65516 S9:S65516 P9:P65516 X9:X65516 AA9:AA65516 H9:H65516 AI9:AI65516">
      <formula1>0</formula1>
      <formula2>999</formula2>
    </dataValidation>
    <dataValidation type="decimal" allowBlank="1" showInputMessage="1" showErrorMessage="1" sqref="L1:L2 I1:I2 T1:T2 Q1:Q2 AG1:AG2 AB1:AB2 Y1:Y2 AJ1:AJ2 AR1:AR2 AO1:AO2 AW1:AW2 AZ1:AZ2 AZ9:AZ65516 AW9:AW65516 AR9:AR65516 AO9:AO65516 AJ9:AJ65516 Q9:Q65516 AG9:AG65516 AB9:AB65516 I9:I65516 T9:T65516 Y9:Y65516 L9:L65516">
      <formula1>0</formula1>
      <formula2>10</formula2>
    </dataValidation>
    <dataValidation operator="lessThan" allowBlank="1" showInputMessage="1" showErrorMessage="1" sqref="O1:O2 AE1:AE2 AU1:AU2 AU9:AU65516 AE9:AE65516 O9:O65516"/>
  </dataValidations>
  <printOptions gridLines="1" headings="1"/>
  <pageMargins left="0.1968503937007874" right="0" top="0.984251968503937" bottom="0.984251968503937" header="0.5118110236220472" footer="0.5118110236220472"/>
  <pageSetup fitToHeight="10" fitToWidth="3" horizontalDpi="600" verticalDpi="600" orientation="landscape" paperSize="9" scale="87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</dc:creator>
  <cp:keywords/>
  <dc:description/>
  <cp:lastModifiedBy>Microsoft Office User</cp:lastModifiedBy>
  <cp:lastPrinted>2022-02-22T15:55:20Z</cp:lastPrinted>
  <dcterms:created xsi:type="dcterms:W3CDTF">2007-03-07T12:54:43Z</dcterms:created>
  <dcterms:modified xsi:type="dcterms:W3CDTF">2022-11-25T21:44:47Z</dcterms:modified>
  <cp:category/>
  <cp:version/>
  <cp:contentType/>
  <cp:contentStatus/>
</cp:coreProperties>
</file>