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8.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10.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11.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12.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13.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4.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15.xml" ContentType="application/vnd.openxmlformats-officedocument.drawing+xml"/>
  <Override PartName="/xl/ctrlProps/ctrlProp318.xml" ContentType="application/vnd.ms-excel.controlproperties+xml"/>
  <Override PartName="/xl/drawings/drawing16.xml" ContentType="application/vnd.openxmlformats-officedocument.drawing+xml"/>
  <Override PartName="/xl/ctrlProps/ctrlProp319.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Indoor 2024-2025/Uitslagen voor website/"/>
    </mc:Choice>
  </mc:AlternateContent>
  <xr:revisionPtr revIDLastSave="0" documentId="8_{F971513A-5C9E-4D4D-980B-CAB8267A1B2D}" xr6:coauthVersionLast="47" xr6:coauthVersionMax="47" xr10:uidLastSave="{00000000-0000-0000-0000-000000000000}"/>
  <bookViews>
    <workbookView xWindow="28680" yWindow="-120" windowWidth="29040" windowHeight="15720" tabRatio="844" activeTab="2" xr2:uid="{00000000-000D-0000-FFFF-FFFF00000000}"/>
  </bookViews>
  <sheets>
    <sheet name="Informatie" sheetId="162" r:id="rId1"/>
    <sheet name="BB" sheetId="217" r:id="rId2"/>
    <sheet name="B" sheetId="219" r:id="rId3"/>
    <sheet name="L1" sheetId="222" r:id="rId4"/>
    <sheet name="L2" sheetId="226" r:id="rId5"/>
    <sheet name="L1 - L2" sheetId="151" state="hidden" r:id="rId6"/>
    <sheet name="M1" sheetId="231" r:id="rId7"/>
    <sheet name="M2" sheetId="232" r:id="rId8"/>
    <sheet name="M1 - M2" sheetId="237" state="hidden" r:id="rId9"/>
    <sheet name="Z1" sheetId="233" r:id="rId10"/>
    <sheet name="Z2" sheetId="234" r:id="rId11"/>
    <sheet name="ZZL" sheetId="235" r:id="rId12"/>
    <sheet name="Z1 - Z2" sheetId="238" state="hidden" r:id="rId13"/>
    <sheet name="Kampioenen" sheetId="59" r:id="rId14"/>
    <sheet name="Diversen" sheetId="123" r:id="rId15"/>
    <sheet name="Instellingen" sheetId="79" r:id="rId16"/>
    <sheet name="Afvaardiging" sheetId="5" r:id="rId17"/>
  </sheets>
  <definedNames>
    <definedName name="_xlnm.Print_Titles" localSheetId="16">Afvaardiging!$3:$4</definedName>
    <definedName name="_xlnm.Print_Titles" localSheetId="14">Diversen!$8:$8</definedName>
    <definedName name="_xlnm.Print_Titles" localSheetId="13">Kampioenen!$4:$4</definedName>
    <definedName name="Dressuur" localSheetId="14">Diversen!#REF!</definedName>
    <definedName name="Dressuur_1" localSheetId="14">Diversen!#REF!</definedName>
    <definedName name="Dressuur_10" localSheetId="14">Diversen!#REF!</definedName>
    <definedName name="Dressuur_2" localSheetId="14">Diversen!#REF!</definedName>
    <definedName name="Dressuur_3" localSheetId="14">Diversen!#REF!</definedName>
    <definedName name="Dressuur_4" localSheetId="14">Diversen!#REF!</definedName>
    <definedName name="Dressuur_5" localSheetId="14">Diversen!#REF!</definedName>
    <definedName name="Dressuur_6" localSheetId="14">Diversen!#REF!</definedName>
    <definedName name="Dressuur_7" localSheetId="14">Diversen!#REF!</definedName>
    <definedName name="Dressuur_8" localSheetId="14">Diversen!#REF!</definedName>
    <definedName name="Dressuur_9" localSheetId="14">Diversen!#REF!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3" i="235" l="1"/>
  <c r="BE12" i="235"/>
  <c r="BE11" i="235"/>
  <c r="BE10" i="235"/>
  <c r="BE9" i="235"/>
  <c r="BC13" i="235"/>
  <c r="BC12" i="235"/>
  <c r="BC11" i="235"/>
  <c r="BC10" i="235"/>
  <c r="BC9" i="235"/>
  <c r="Z13" i="235"/>
  <c r="Z12" i="235"/>
  <c r="Z11" i="235"/>
  <c r="Z10" i="235"/>
  <c r="Z9" i="235"/>
  <c r="R13" i="235"/>
  <c r="R12" i="235"/>
  <c r="R11" i="235"/>
  <c r="R10" i="235"/>
  <c r="R9" i="235"/>
  <c r="J13" i="235"/>
  <c r="J12" i="235"/>
  <c r="J11" i="235"/>
  <c r="J10" i="235"/>
  <c r="J9" i="235"/>
  <c r="BE14" i="234"/>
  <c r="BE15" i="234"/>
  <c r="BE11" i="234"/>
  <c r="BE10" i="234"/>
  <c r="BE13" i="234"/>
  <c r="BE12" i="234"/>
  <c r="BE9" i="234"/>
  <c r="BC14" i="234"/>
  <c r="BC15" i="234"/>
  <c r="BC11" i="234"/>
  <c r="BI11" i="234" s="1"/>
  <c r="BC10" i="234"/>
  <c r="BC13" i="234"/>
  <c r="BC12" i="234"/>
  <c r="BC9" i="234"/>
  <c r="Z14" i="234"/>
  <c r="Z15" i="234"/>
  <c r="Z11" i="234"/>
  <c r="Z10" i="234"/>
  <c r="Z13" i="234"/>
  <c r="Z12" i="234"/>
  <c r="Z9" i="234"/>
  <c r="R14" i="234"/>
  <c r="R15" i="234"/>
  <c r="R11" i="234"/>
  <c r="R10" i="234"/>
  <c r="R13" i="234"/>
  <c r="R12" i="234"/>
  <c r="R9" i="234"/>
  <c r="J14" i="234"/>
  <c r="J15" i="234"/>
  <c r="J11" i="234"/>
  <c r="J10" i="234"/>
  <c r="J13" i="234"/>
  <c r="J12" i="234"/>
  <c r="J9" i="234"/>
  <c r="BE17" i="233"/>
  <c r="BE19" i="233"/>
  <c r="BE16" i="233"/>
  <c r="BE15" i="233"/>
  <c r="BE20" i="233"/>
  <c r="BE18" i="233"/>
  <c r="BE14" i="233"/>
  <c r="BE13" i="233"/>
  <c r="BE11" i="233"/>
  <c r="BE12" i="233"/>
  <c r="BE10" i="233"/>
  <c r="BE9" i="233"/>
  <c r="BC17" i="233"/>
  <c r="BC19" i="233"/>
  <c r="BC16" i="233"/>
  <c r="BC15" i="233"/>
  <c r="BI15" i="233" s="1"/>
  <c r="BC20" i="233"/>
  <c r="BC18" i="233"/>
  <c r="BC14" i="233"/>
  <c r="BC13" i="233"/>
  <c r="BC11" i="233"/>
  <c r="BC12" i="233"/>
  <c r="BC10" i="233"/>
  <c r="BC9" i="233"/>
  <c r="Z17" i="233"/>
  <c r="Z19" i="233"/>
  <c r="Z16" i="233"/>
  <c r="Z15" i="233"/>
  <c r="Z20" i="233"/>
  <c r="Z18" i="233"/>
  <c r="Z14" i="233"/>
  <c r="Z13" i="233"/>
  <c r="Z11" i="233"/>
  <c r="Z12" i="233"/>
  <c r="Z10" i="233"/>
  <c r="Z9" i="233"/>
  <c r="R17" i="233"/>
  <c r="R19" i="233"/>
  <c r="R16" i="233"/>
  <c r="R15" i="233"/>
  <c r="R20" i="233"/>
  <c r="R18" i="233"/>
  <c r="R14" i="233"/>
  <c r="R13" i="233"/>
  <c r="R11" i="233"/>
  <c r="R12" i="233"/>
  <c r="R10" i="233"/>
  <c r="R9" i="233"/>
  <c r="J17" i="233"/>
  <c r="J19" i="233"/>
  <c r="BD19" i="233" s="1"/>
  <c r="BJ19" i="233" s="1"/>
  <c r="J16" i="233"/>
  <c r="BD16" i="233" s="1"/>
  <c r="BJ16" i="233" s="1"/>
  <c r="J15" i="233"/>
  <c r="BD15" i="233" s="1"/>
  <c r="BJ15" i="233" s="1"/>
  <c r="J20" i="233"/>
  <c r="BD20" i="233" s="1"/>
  <c r="BJ20" i="233" s="1"/>
  <c r="J18" i="233"/>
  <c r="BD18" i="233" s="1"/>
  <c r="BJ18" i="233" s="1"/>
  <c r="J14" i="233"/>
  <c r="BD14" i="233" s="1"/>
  <c r="BJ14" i="233" s="1"/>
  <c r="J13" i="233"/>
  <c r="J11" i="233"/>
  <c r="BD11" i="233" s="1"/>
  <c r="BJ11" i="233" s="1"/>
  <c r="J12" i="233"/>
  <c r="BD12" i="233" s="1"/>
  <c r="BJ12" i="233" s="1"/>
  <c r="J10" i="233"/>
  <c r="BD10" i="233" s="1"/>
  <c r="BJ10" i="233" s="1"/>
  <c r="J9" i="233"/>
  <c r="BD9" i="233" s="1"/>
  <c r="BJ9" i="233" s="1"/>
  <c r="BE18" i="232"/>
  <c r="BE17" i="232"/>
  <c r="BE16" i="232"/>
  <c r="BE14" i="232"/>
  <c r="BE12" i="232"/>
  <c r="BE15" i="232"/>
  <c r="BE13" i="232"/>
  <c r="BE10" i="232"/>
  <c r="BE9" i="232"/>
  <c r="BE11" i="232"/>
  <c r="BC18" i="232"/>
  <c r="BC17" i="232"/>
  <c r="BC16" i="232"/>
  <c r="BC14" i="232"/>
  <c r="BC12" i="232"/>
  <c r="BC15" i="232"/>
  <c r="BC13" i="232"/>
  <c r="BC10" i="232"/>
  <c r="BC9" i="232"/>
  <c r="BC11" i="232"/>
  <c r="Z18" i="232"/>
  <c r="Z17" i="232"/>
  <c r="Z16" i="232"/>
  <c r="Z14" i="232"/>
  <c r="Z12" i="232"/>
  <c r="Z15" i="232"/>
  <c r="Z13" i="232"/>
  <c r="Z10" i="232"/>
  <c r="Z9" i="232"/>
  <c r="Z11" i="232"/>
  <c r="R18" i="232"/>
  <c r="R17" i="232"/>
  <c r="R16" i="232"/>
  <c r="R14" i="232"/>
  <c r="R12" i="232"/>
  <c r="R15" i="232"/>
  <c r="R13" i="232"/>
  <c r="R10" i="232"/>
  <c r="R9" i="232"/>
  <c r="R11" i="232"/>
  <c r="J18" i="232"/>
  <c r="J17" i="232"/>
  <c r="J16" i="232"/>
  <c r="J14" i="232"/>
  <c r="J12" i="232"/>
  <c r="J15" i="232"/>
  <c r="J13" i="232"/>
  <c r="J10" i="232"/>
  <c r="J9" i="232"/>
  <c r="J11" i="232"/>
  <c r="BE19" i="231"/>
  <c r="BE18" i="231"/>
  <c r="BE16" i="231"/>
  <c r="BE14" i="231"/>
  <c r="BE17" i="231"/>
  <c r="BE15" i="231"/>
  <c r="BE13" i="231"/>
  <c r="BE12" i="231"/>
  <c r="BE11" i="231"/>
  <c r="BE9" i="231"/>
  <c r="BE10" i="231"/>
  <c r="BC19" i="231"/>
  <c r="BC18" i="231"/>
  <c r="BC16" i="231"/>
  <c r="BC14" i="231"/>
  <c r="BC17" i="231"/>
  <c r="BC15" i="231"/>
  <c r="BC13" i="231"/>
  <c r="BC12" i="231"/>
  <c r="BC11" i="231"/>
  <c r="BC9" i="231"/>
  <c r="BC10" i="231"/>
  <c r="Z19" i="231"/>
  <c r="Z18" i="231"/>
  <c r="Z16" i="231"/>
  <c r="Z14" i="231"/>
  <c r="Z17" i="231"/>
  <c r="Z15" i="231"/>
  <c r="Z13" i="231"/>
  <c r="Z12" i="231"/>
  <c r="Z11" i="231"/>
  <c r="Z9" i="231"/>
  <c r="Z10" i="231"/>
  <c r="R19" i="231"/>
  <c r="R18" i="231"/>
  <c r="R16" i="231"/>
  <c r="R14" i="231"/>
  <c r="R17" i="231"/>
  <c r="R15" i="231"/>
  <c r="R13" i="231"/>
  <c r="R12" i="231"/>
  <c r="R11" i="231"/>
  <c r="R9" i="231"/>
  <c r="R10" i="231"/>
  <c r="J19" i="231"/>
  <c r="J18" i="231"/>
  <c r="J16" i="231"/>
  <c r="J14" i="231"/>
  <c r="J17" i="231"/>
  <c r="J15" i="231"/>
  <c r="J13" i="231"/>
  <c r="J12" i="231"/>
  <c r="J11" i="231"/>
  <c r="J9" i="231"/>
  <c r="J10" i="231"/>
  <c r="BE17" i="226"/>
  <c r="BE16" i="226"/>
  <c r="BE18" i="226"/>
  <c r="BE15" i="226"/>
  <c r="BE14" i="226"/>
  <c r="BE13" i="226"/>
  <c r="BE10" i="226"/>
  <c r="BE11" i="226"/>
  <c r="BE12" i="226"/>
  <c r="BE9" i="226"/>
  <c r="BC17" i="226"/>
  <c r="BC16" i="226"/>
  <c r="BC18" i="226"/>
  <c r="BC15" i="226"/>
  <c r="BC14" i="226"/>
  <c r="BC13" i="226"/>
  <c r="BC10" i="226"/>
  <c r="BC11" i="226"/>
  <c r="BC12" i="226"/>
  <c r="BC9" i="226"/>
  <c r="Z17" i="226"/>
  <c r="Z16" i="226"/>
  <c r="Z18" i="226"/>
  <c r="Z15" i="226"/>
  <c r="Z14" i="226"/>
  <c r="Z13" i="226"/>
  <c r="Z10" i="226"/>
  <c r="Z11" i="226"/>
  <c r="Z12" i="226"/>
  <c r="Z9" i="226"/>
  <c r="R17" i="226"/>
  <c r="R16" i="226"/>
  <c r="R18" i="226"/>
  <c r="R15" i="226"/>
  <c r="R14" i="226"/>
  <c r="R13" i="226"/>
  <c r="R10" i="226"/>
  <c r="R11" i="226"/>
  <c r="R12" i="226"/>
  <c r="R9" i="226"/>
  <c r="J17" i="226"/>
  <c r="J16" i="226"/>
  <c r="J18" i="226"/>
  <c r="J15" i="226"/>
  <c r="J14" i="226"/>
  <c r="J13" i="226"/>
  <c r="J10" i="226"/>
  <c r="J11" i="226"/>
  <c r="J12" i="226"/>
  <c r="J9" i="226"/>
  <c r="BE29" i="222"/>
  <c r="BE27" i="222"/>
  <c r="BE26" i="222"/>
  <c r="BE25" i="222"/>
  <c r="BE24" i="222"/>
  <c r="BE28" i="222"/>
  <c r="BE23" i="222"/>
  <c r="BE21" i="222"/>
  <c r="BE30" i="222"/>
  <c r="BE11" i="222"/>
  <c r="BE19" i="222"/>
  <c r="BE20" i="222"/>
  <c r="BE22" i="222"/>
  <c r="BE16" i="222"/>
  <c r="BE18" i="222"/>
  <c r="BE14" i="222"/>
  <c r="BE15" i="222"/>
  <c r="BE13" i="222"/>
  <c r="BE12" i="222"/>
  <c r="BE17" i="222"/>
  <c r="BE10" i="222"/>
  <c r="BE9" i="222"/>
  <c r="BC29" i="222"/>
  <c r="BC27" i="222"/>
  <c r="BC26" i="222"/>
  <c r="BC25" i="222"/>
  <c r="BC24" i="222"/>
  <c r="BC28" i="222"/>
  <c r="BC23" i="222"/>
  <c r="BC21" i="222"/>
  <c r="BC30" i="222"/>
  <c r="BC11" i="222"/>
  <c r="BC19" i="222"/>
  <c r="BC20" i="222"/>
  <c r="BC22" i="222"/>
  <c r="BC16" i="222"/>
  <c r="BC18" i="222"/>
  <c r="BC14" i="222"/>
  <c r="BC15" i="222"/>
  <c r="BC13" i="222"/>
  <c r="BC12" i="222"/>
  <c r="BC17" i="222"/>
  <c r="BC10" i="222"/>
  <c r="BC9" i="222"/>
  <c r="Z29" i="222"/>
  <c r="Z27" i="222"/>
  <c r="Z26" i="222"/>
  <c r="Z25" i="222"/>
  <c r="Z24" i="222"/>
  <c r="Z28" i="222"/>
  <c r="Z23" i="222"/>
  <c r="Z21" i="222"/>
  <c r="Z30" i="222"/>
  <c r="Z11" i="222"/>
  <c r="Z19" i="222"/>
  <c r="Z20" i="222"/>
  <c r="Z22" i="222"/>
  <c r="Z16" i="222"/>
  <c r="Z18" i="222"/>
  <c r="Z14" i="222"/>
  <c r="Z15" i="222"/>
  <c r="Z13" i="222"/>
  <c r="Z12" i="222"/>
  <c r="Z17" i="222"/>
  <c r="Z10" i="222"/>
  <c r="Z9" i="222"/>
  <c r="R29" i="222"/>
  <c r="R27" i="222"/>
  <c r="R26" i="222"/>
  <c r="R25" i="222"/>
  <c r="R24" i="222"/>
  <c r="R28" i="222"/>
  <c r="R23" i="222"/>
  <c r="R21" i="222"/>
  <c r="R30" i="222"/>
  <c r="R11" i="222"/>
  <c r="R19" i="222"/>
  <c r="R20" i="222"/>
  <c r="R22" i="222"/>
  <c r="R16" i="222"/>
  <c r="R18" i="222"/>
  <c r="R14" i="222"/>
  <c r="R15" i="222"/>
  <c r="R13" i="222"/>
  <c r="R12" i="222"/>
  <c r="R17" i="222"/>
  <c r="R10" i="222"/>
  <c r="R9" i="222"/>
  <c r="J29" i="222"/>
  <c r="J27" i="222"/>
  <c r="J26" i="222"/>
  <c r="J25" i="222"/>
  <c r="J24" i="222"/>
  <c r="J28" i="222"/>
  <c r="J23" i="222"/>
  <c r="J21" i="222"/>
  <c r="J30" i="222"/>
  <c r="J11" i="222"/>
  <c r="J19" i="222"/>
  <c r="J20" i="222"/>
  <c r="J22" i="222"/>
  <c r="J16" i="222"/>
  <c r="J18" i="222"/>
  <c r="J14" i="222"/>
  <c r="J15" i="222"/>
  <c r="J13" i="222"/>
  <c r="J12" i="222"/>
  <c r="J17" i="222"/>
  <c r="J10" i="222"/>
  <c r="J9" i="222"/>
  <c r="BE20" i="219"/>
  <c r="BE26" i="219"/>
  <c r="BE25" i="219"/>
  <c r="BE24" i="219"/>
  <c r="BE23" i="219"/>
  <c r="BE22" i="219"/>
  <c r="BE19" i="219"/>
  <c r="BE17" i="219"/>
  <c r="BE21" i="219"/>
  <c r="BE16" i="219"/>
  <c r="BE14" i="219"/>
  <c r="BE13" i="219"/>
  <c r="BE15" i="219"/>
  <c r="BE12" i="219"/>
  <c r="BE18" i="219"/>
  <c r="BE10" i="219"/>
  <c r="BE11" i="219"/>
  <c r="BE9" i="219"/>
  <c r="BC20" i="219"/>
  <c r="BC26" i="219"/>
  <c r="BC25" i="219"/>
  <c r="BC24" i="219"/>
  <c r="BC23" i="219"/>
  <c r="BC22" i="219"/>
  <c r="BC19" i="219"/>
  <c r="BC17" i="219"/>
  <c r="BC21" i="219"/>
  <c r="BC16" i="219"/>
  <c r="BC14" i="219"/>
  <c r="BC13" i="219"/>
  <c r="BC15" i="219"/>
  <c r="BC12" i="219"/>
  <c r="BC18" i="219"/>
  <c r="BC10" i="219"/>
  <c r="BC11" i="219"/>
  <c r="BC9" i="219"/>
  <c r="Z20" i="219"/>
  <c r="Z26" i="219"/>
  <c r="Z25" i="219"/>
  <c r="Z24" i="219"/>
  <c r="Z23" i="219"/>
  <c r="Z22" i="219"/>
  <c r="Z19" i="219"/>
  <c r="Z17" i="219"/>
  <c r="Z21" i="219"/>
  <c r="Z16" i="219"/>
  <c r="Z14" i="219"/>
  <c r="Z13" i="219"/>
  <c r="Z15" i="219"/>
  <c r="Z12" i="219"/>
  <c r="Z18" i="219"/>
  <c r="Z10" i="219"/>
  <c r="Z11" i="219"/>
  <c r="Z9" i="219"/>
  <c r="R20" i="219"/>
  <c r="R26" i="219"/>
  <c r="R25" i="219"/>
  <c r="R24" i="219"/>
  <c r="R23" i="219"/>
  <c r="R22" i="219"/>
  <c r="R19" i="219"/>
  <c r="R17" i="219"/>
  <c r="R21" i="219"/>
  <c r="R16" i="219"/>
  <c r="R14" i="219"/>
  <c r="R13" i="219"/>
  <c r="R15" i="219"/>
  <c r="R12" i="219"/>
  <c r="R18" i="219"/>
  <c r="R10" i="219"/>
  <c r="R11" i="219"/>
  <c r="R9" i="219"/>
  <c r="J20" i="219"/>
  <c r="J26" i="219"/>
  <c r="J25" i="219"/>
  <c r="J24" i="219"/>
  <c r="J23" i="219"/>
  <c r="J22" i="219"/>
  <c r="J19" i="219"/>
  <c r="J17" i="219"/>
  <c r="J21" i="219"/>
  <c r="J16" i="219"/>
  <c r="J14" i="219"/>
  <c r="J13" i="219"/>
  <c r="J15" i="219"/>
  <c r="J12" i="219"/>
  <c r="J18" i="219"/>
  <c r="J10" i="219"/>
  <c r="J11" i="219"/>
  <c r="J9" i="219"/>
  <c r="J4" i="5"/>
  <c r="I4" i="5"/>
  <c r="BD10" i="235" l="1"/>
  <c r="BJ10" i="235" s="1"/>
  <c r="BI11" i="235"/>
  <c r="BI12" i="235"/>
  <c r="BD11" i="235"/>
  <c r="BJ11" i="235" s="1"/>
  <c r="BD12" i="235"/>
  <c r="BJ12" i="235" s="1"/>
  <c r="BD13" i="235"/>
  <c r="BJ13" i="235" s="1"/>
  <c r="BI10" i="235"/>
  <c r="BD9" i="235"/>
  <c r="BJ9" i="235" s="1"/>
  <c r="BI9" i="235"/>
  <c r="BI13" i="235"/>
  <c r="BI10" i="234"/>
  <c r="BD10" i="234"/>
  <c r="BJ10" i="234" s="1"/>
  <c r="BI9" i="234"/>
  <c r="BD14" i="234"/>
  <c r="BJ14" i="234" s="1"/>
  <c r="BD13" i="234"/>
  <c r="BJ13" i="234" s="1"/>
  <c r="BD11" i="234"/>
  <c r="BJ11" i="234" s="1"/>
  <c r="BD9" i="234"/>
  <c r="BJ9" i="234" s="1"/>
  <c r="BI15" i="234"/>
  <c r="BI14" i="234"/>
  <c r="BD15" i="234"/>
  <c r="BJ15" i="234" s="1"/>
  <c r="BI12" i="234"/>
  <c r="BD12" i="234"/>
  <c r="BJ12" i="234" s="1"/>
  <c r="BI13" i="234"/>
  <c r="BI20" i="233"/>
  <c r="BI9" i="233"/>
  <c r="BD17" i="233"/>
  <c r="BJ17" i="233" s="1"/>
  <c r="BI12" i="233"/>
  <c r="BI10" i="233"/>
  <c r="BI11" i="233"/>
  <c r="BI14" i="233"/>
  <c r="BD13" i="233"/>
  <c r="BJ13" i="233" s="1"/>
  <c r="BI13" i="233"/>
  <c r="BI16" i="233"/>
  <c r="BI17" i="233"/>
  <c r="BI19" i="233"/>
  <c r="BI18" i="233"/>
  <c r="BI18" i="232"/>
  <c r="BD14" i="232"/>
  <c r="BJ14" i="232" s="1"/>
  <c r="BI11" i="232"/>
  <c r="BI10" i="232"/>
  <c r="BD16" i="232"/>
  <c r="BJ16" i="232" s="1"/>
  <c r="BI9" i="232"/>
  <c r="BD11" i="232"/>
  <c r="BJ11" i="232" s="1"/>
  <c r="BD9" i="232"/>
  <c r="BJ9" i="232" s="1"/>
  <c r="BD10" i="232"/>
  <c r="BJ10" i="232" s="1"/>
  <c r="BD12" i="232"/>
  <c r="BJ12" i="232" s="1"/>
  <c r="BD18" i="232"/>
  <c r="BJ18" i="232" s="1"/>
  <c r="BD13" i="232"/>
  <c r="BJ13" i="232" s="1"/>
  <c r="BI14" i="232"/>
  <c r="BD15" i="232"/>
  <c r="BJ15" i="232" s="1"/>
  <c r="BD17" i="232"/>
  <c r="BJ17" i="232" s="1"/>
  <c r="BI13" i="232"/>
  <c r="BI12" i="232"/>
  <c r="BI17" i="232"/>
  <c r="BI16" i="232"/>
  <c r="BI15" i="232"/>
  <c r="BD16" i="231"/>
  <c r="BJ16" i="231" s="1"/>
  <c r="BD17" i="231"/>
  <c r="BJ17" i="231" s="1"/>
  <c r="BI11" i="231"/>
  <c r="BI10" i="231"/>
  <c r="BD14" i="231"/>
  <c r="BJ14" i="231" s="1"/>
  <c r="BD10" i="231"/>
  <c r="BJ10" i="231" s="1"/>
  <c r="BD9" i="231"/>
  <c r="BJ9" i="231" s="1"/>
  <c r="BD11" i="231"/>
  <c r="BJ11" i="231" s="1"/>
  <c r="BI12" i="231"/>
  <c r="BD12" i="231"/>
  <c r="BJ12" i="231" s="1"/>
  <c r="BI13" i="231"/>
  <c r="BD13" i="231"/>
  <c r="BJ13" i="231" s="1"/>
  <c r="BD15" i="231"/>
  <c r="BJ15" i="231" s="1"/>
  <c r="BD18" i="231"/>
  <c r="BJ18" i="231" s="1"/>
  <c r="BD19" i="231"/>
  <c r="BJ19" i="231" s="1"/>
  <c r="BI9" i="231"/>
  <c r="BI15" i="231"/>
  <c r="BI19" i="231"/>
  <c r="BI14" i="231"/>
  <c r="BI18" i="231"/>
  <c r="BI16" i="231"/>
  <c r="BI17" i="231"/>
  <c r="BI9" i="226"/>
  <c r="BI12" i="226"/>
  <c r="BD16" i="226"/>
  <c r="BJ16" i="226" s="1"/>
  <c r="BI11" i="226"/>
  <c r="BI14" i="226"/>
  <c r="BI16" i="226"/>
  <c r="BD9" i="226"/>
  <c r="BJ9" i="226" s="1"/>
  <c r="BD11" i="226"/>
  <c r="BJ11" i="226" s="1"/>
  <c r="BI10" i="226"/>
  <c r="BD15" i="226"/>
  <c r="BJ15" i="226" s="1"/>
  <c r="BD18" i="226"/>
  <c r="BJ18" i="226" s="1"/>
  <c r="BD14" i="226"/>
  <c r="BJ14" i="226" s="1"/>
  <c r="BD17" i="226"/>
  <c r="BJ17" i="226" s="1"/>
  <c r="BI13" i="226"/>
  <c r="BD12" i="226"/>
  <c r="BJ12" i="226" s="1"/>
  <c r="BD10" i="226"/>
  <c r="BJ10" i="226" s="1"/>
  <c r="BD13" i="226"/>
  <c r="BJ13" i="226" s="1"/>
  <c r="BI15" i="226"/>
  <c r="BI17" i="226"/>
  <c r="BI18" i="226"/>
  <c r="BI12" i="222"/>
  <c r="BI14" i="222"/>
  <c r="BD14" i="222"/>
  <c r="BJ14" i="222" s="1"/>
  <c r="BD25" i="222"/>
  <c r="BJ25" i="222" s="1"/>
  <c r="BD22" i="222"/>
  <c r="BJ22" i="222" s="1"/>
  <c r="BD29" i="222"/>
  <c r="BJ29" i="222" s="1"/>
  <c r="BD20" i="222"/>
  <c r="BJ20" i="222" s="1"/>
  <c r="BI13" i="222"/>
  <c r="BI28" i="222"/>
  <c r="BD9" i="222"/>
  <c r="BJ9" i="222" s="1"/>
  <c r="BD11" i="222"/>
  <c r="BJ11" i="222" s="1"/>
  <c r="BD18" i="222"/>
  <c r="BJ18" i="222" s="1"/>
  <c r="BD26" i="222"/>
  <c r="BJ26" i="222" s="1"/>
  <c r="BD16" i="222"/>
  <c r="BJ16" i="222" s="1"/>
  <c r="BD27" i="222"/>
  <c r="BJ27" i="222" s="1"/>
  <c r="BI15" i="222"/>
  <c r="BD10" i="222"/>
  <c r="BJ10" i="222" s="1"/>
  <c r="BD30" i="222"/>
  <c r="BJ30" i="222" s="1"/>
  <c r="BI18" i="222"/>
  <c r="BD12" i="222"/>
  <c r="BJ12" i="222" s="1"/>
  <c r="BD23" i="222"/>
  <c r="BJ23" i="222" s="1"/>
  <c r="BD13" i="222"/>
  <c r="BJ13" i="222" s="1"/>
  <c r="BD28" i="222"/>
  <c r="BJ28" i="222" s="1"/>
  <c r="BD15" i="222"/>
  <c r="BJ15" i="222" s="1"/>
  <c r="BD24" i="222"/>
  <c r="BJ24" i="222" s="1"/>
  <c r="BD17" i="222"/>
  <c r="BJ17" i="222" s="1"/>
  <c r="BI19" i="222"/>
  <c r="BD21" i="222"/>
  <c r="BJ21" i="222" s="1"/>
  <c r="BD19" i="222"/>
  <c r="BJ19" i="222" s="1"/>
  <c r="BI9" i="222"/>
  <c r="BI11" i="222"/>
  <c r="BI22" i="222"/>
  <c r="BI10" i="222"/>
  <c r="BI24" i="222"/>
  <c r="BI20" i="222"/>
  <c r="BI17" i="222"/>
  <c r="BI21" i="222"/>
  <c r="BI23" i="222"/>
  <c r="BI16" i="222"/>
  <c r="BI27" i="222"/>
  <c r="BI29" i="222"/>
  <c r="BI26" i="222"/>
  <c r="BI25" i="222"/>
  <c r="BI30" i="222"/>
  <c r="BD19" i="219"/>
  <c r="BJ19" i="219" s="1"/>
  <c r="BI15" i="219"/>
  <c r="BI20" i="219"/>
  <c r="BD17" i="219"/>
  <c r="BJ17" i="219" s="1"/>
  <c r="BI12" i="219"/>
  <c r="BI26" i="219"/>
  <c r="BD9" i="219"/>
  <c r="BJ9" i="219" s="1"/>
  <c r="BD22" i="219"/>
  <c r="BJ22" i="219" s="1"/>
  <c r="BI13" i="219"/>
  <c r="BD11" i="219"/>
  <c r="BJ11" i="219" s="1"/>
  <c r="BD23" i="219"/>
  <c r="BJ23" i="219" s="1"/>
  <c r="BI14" i="219"/>
  <c r="BI11" i="219"/>
  <c r="BD10" i="219"/>
  <c r="BJ10" i="219" s="1"/>
  <c r="BD24" i="219"/>
  <c r="BJ24" i="219" s="1"/>
  <c r="BD18" i="219"/>
  <c r="BJ18" i="219" s="1"/>
  <c r="BD25" i="219"/>
  <c r="BJ25" i="219" s="1"/>
  <c r="BD12" i="219"/>
  <c r="BJ12" i="219" s="1"/>
  <c r="BD26" i="219"/>
  <c r="BJ26" i="219" s="1"/>
  <c r="BI17" i="219"/>
  <c r="BD15" i="219"/>
  <c r="BJ15" i="219" s="1"/>
  <c r="BD20" i="219"/>
  <c r="BJ20" i="219" s="1"/>
  <c r="BI19" i="219"/>
  <c r="BD16" i="219"/>
  <c r="BJ16" i="219" s="1"/>
  <c r="BI10" i="219"/>
  <c r="BD21" i="219"/>
  <c r="BJ21" i="219" s="1"/>
  <c r="BI18" i="219"/>
  <c r="BD14" i="219"/>
  <c r="BJ14" i="219" s="1"/>
  <c r="BD13" i="219"/>
  <c r="BJ13" i="219" s="1"/>
  <c r="BI9" i="219"/>
  <c r="BI16" i="219"/>
  <c r="BI25" i="219"/>
  <c r="BI24" i="219"/>
  <c r="BI23" i="219"/>
  <c r="BI22" i="219"/>
  <c r="BI21" i="219"/>
  <c r="AU7" i="238"/>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BD2" i="237" s="1"/>
  <c r="BJ2" i="237" s="1"/>
  <c r="J2" i="237"/>
  <c r="D2" i="237"/>
  <c r="BD2" i="238" l="1"/>
  <c r="BJ2" i="238" s="1"/>
  <c r="BF2" i="237"/>
  <c r="BI2" i="237" s="1"/>
  <c r="BF2" i="238"/>
  <c r="BI2" i="238" s="1"/>
  <c r="AU7" i="235"/>
  <c r="AM7" i="235"/>
  <c r="AE7" i="235"/>
  <c r="W7" i="235"/>
  <c r="O7" i="235"/>
  <c r="G7" i="235"/>
  <c r="AU6" i="235"/>
  <c r="AM6" i="235"/>
  <c r="AE6" i="235"/>
  <c r="W6" i="235"/>
  <c r="O6" i="235"/>
  <c r="G6" i="235"/>
  <c r="O5" i="235"/>
  <c r="O4" i="235"/>
  <c r="BL3" i="235"/>
  <c r="C3" i="235"/>
  <c r="BC2" i="235"/>
  <c r="AX2" i="235"/>
  <c r="AP2" i="235"/>
  <c r="AH2" i="235"/>
  <c r="Z2" i="235"/>
  <c r="R2" i="235"/>
  <c r="J2" i="235"/>
  <c r="D2" i="235"/>
  <c r="AU7" i="234"/>
  <c r="AM7" i="234"/>
  <c r="AE7" i="234"/>
  <c r="W7" i="234"/>
  <c r="O7" i="234"/>
  <c r="G7" i="234"/>
  <c r="AU6" i="234"/>
  <c r="AM6" i="234"/>
  <c r="AE6" i="234"/>
  <c r="W6" i="234"/>
  <c r="O6" i="234"/>
  <c r="G6" i="234"/>
  <c r="O5" i="234"/>
  <c r="O4" i="234"/>
  <c r="BL3" i="234"/>
  <c r="C3" i="234"/>
  <c r="BC2" i="234"/>
  <c r="AX2" i="234"/>
  <c r="AP2" i="234"/>
  <c r="AH2" i="234"/>
  <c r="Z2" i="234"/>
  <c r="R2" i="234"/>
  <c r="J2" i="234"/>
  <c r="D2" i="234"/>
  <c r="AU7" i="233"/>
  <c r="AM7" i="233"/>
  <c r="AE7" i="233"/>
  <c r="W7" i="233"/>
  <c r="O7" i="233"/>
  <c r="G7" i="233"/>
  <c r="AU6" i="233"/>
  <c r="AM6" i="233"/>
  <c r="AE6" i="233"/>
  <c r="W6" i="233"/>
  <c r="O6" i="233"/>
  <c r="G6" i="233"/>
  <c r="O5" i="233"/>
  <c r="O4" i="233"/>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L3" i="231"/>
  <c r="C3" i="231"/>
  <c r="BC2" i="231"/>
  <c r="AX2" i="231"/>
  <c r="AP2" i="231"/>
  <c r="AH2" i="231"/>
  <c r="Z2" i="231"/>
  <c r="R2" i="231"/>
  <c r="J2" i="231"/>
  <c r="D2" i="231"/>
  <c r="AU7" i="226"/>
  <c r="AM7" i="226"/>
  <c r="AE7" i="226"/>
  <c r="W7" i="226"/>
  <c r="O7" i="226"/>
  <c r="G7" i="226"/>
  <c r="AU6" i="226"/>
  <c r="AM6" i="226"/>
  <c r="AE6" i="226"/>
  <c r="W6" i="226"/>
  <c r="O6" i="226"/>
  <c r="G6" i="226"/>
  <c r="O5" i="226"/>
  <c r="O4" i="226"/>
  <c r="BL3" i="226"/>
  <c r="C3" i="226"/>
  <c r="BC2" i="226"/>
  <c r="AX2" i="226"/>
  <c r="AP2" i="226"/>
  <c r="AH2" i="226"/>
  <c r="Z2" i="226"/>
  <c r="R2" i="226"/>
  <c r="J2" i="226"/>
  <c r="D2" i="226"/>
  <c r="BF2" i="235" l="1"/>
  <c r="BF2" i="234"/>
  <c r="BE2" i="233"/>
  <c r="BE2" i="232"/>
  <c r="BF2" i="231"/>
  <c r="BF2" i="226"/>
  <c r="BE2" i="235"/>
  <c r="BD2" i="231"/>
  <c r="BJ2" i="231" s="1"/>
  <c r="BD2" i="232"/>
  <c r="BJ2" i="232" s="1"/>
  <c r="BD2" i="233"/>
  <c r="BJ2" i="233" s="1"/>
  <c r="BD2" i="234"/>
  <c r="BJ2" i="234" s="1"/>
  <c r="BD2" i="235"/>
  <c r="BJ2" i="235" s="1"/>
  <c r="BE2" i="226"/>
  <c r="BD2" i="226"/>
  <c r="BJ2" i="226" s="1"/>
  <c r="BE2" i="231"/>
  <c r="BF2" i="232"/>
  <c r="BE2" i="234"/>
  <c r="BF2" i="233"/>
  <c r="AU7" i="222"/>
  <c r="AM7" i="222"/>
  <c r="AE7" i="222"/>
  <c r="W7" i="222"/>
  <c r="O7" i="222"/>
  <c r="G7" i="222"/>
  <c r="AU6" i="222"/>
  <c r="AM6" i="222"/>
  <c r="AE6" i="222"/>
  <c r="W6" i="222"/>
  <c r="O6" i="222"/>
  <c r="G6" i="222"/>
  <c r="O5" i="222"/>
  <c r="O4" i="222"/>
  <c r="BL3" i="222"/>
  <c r="C3" i="222"/>
  <c r="BC2" i="222"/>
  <c r="AX2" i="222"/>
  <c r="AP2" i="222"/>
  <c r="AH2" i="222"/>
  <c r="Z2" i="222"/>
  <c r="R2" i="222"/>
  <c r="J2" i="222"/>
  <c r="D2" i="222"/>
  <c r="AU7" i="219"/>
  <c r="AM7" i="219"/>
  <c r="AE7" i="219"/>
  <c r="W7" i="219"/>
  <c r="O7" i="219"/>
  <c r="G7" i="219"/>
  <c r="AU6" i="219"/>
  <c r="AM6" i="219"/>
  <c r="AE6" i="219"/>
  <c r="W6" i="219"/>
  <c r="O6" i="219"/>
  <c r="G6" i="219"/>
  <c r="O5" i="219"/>
  <c r="O4" i="219"/>
  <c r="BL3" i="219"/>
  <c r="C3" i="219"/>
  <c r="BC2" i="219"/>
  <c r="AX2" i="219"/>
  <c r="AP2" i="219"/>
  <c r="AH2" i="219"/>
  <c r="Z2" i="219"/>
  <c r="R2" i="219"/>
  <c r="J2" i="219"/>
  <c r="D2" i="219"/>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I2" i="235" l="1"/>
  <c r="BI2" i="234"/>
  <c r="BI2" i="233"/>
  <c r="BI2" i="232"/>
  <c r="BI2" i="231"/>
  <c r="BI2" i="226"/>
  <c r="BE2" i="222"/>
  <c r="BF2" i="219"/>
  <c r="BF2" i="222"/>
  <c r="BD2" i="222"/>
  <c r="BJ2" i="222" s="1"/>
  <c r="BE2" i="219"/>
  <c r="BD2" i="217"/>
  <c r="BJ2" i="217" s="1"/>
  <c r="BD2" i="219"/>
  <c r="BJ2" i="219" s="1"/>
  <c r="BF2" i="217"/>
  <c r="BI2" i="217" s="1"/>
  <c r="BI2" i="222" l="1"/>
  <c r="BI2" i="219"/>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sharedStrings.xml><?xml version="1.0" encoding="utf-8"?>
<sst xmlns="http://schemas.openxmlformats.org/spreadsheetml/2006/main" count="1991" uniqueCount="420">
  <si>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</si>
  <si>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</si>
  <si>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</si>
  <si>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</si>
  <si>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</si>
  <si>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</si>
  <si>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</si>
  <si>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</si>
  <si>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</si>
  <si>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</si>
  <si>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</si>
  <si>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</si>
  <si>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</si>
  <si>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</si>
  <si>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</si>
  <si>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</si>
  <si>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</si>
  <si>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</si>
  <si>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</si>
  <si>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</si>
  <si>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</si>
  <si>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</si>
  <si>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</si>
  <si>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</si>
  <si>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</si>
  <si>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</si>
  <si>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</si>
  <si>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</si>
  <si>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</si>
  <si>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</si>
  <si>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</si>
  <si>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</si>
  <si>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</si>
  <si>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</si>
  <si>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</si>
  <si>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</si>
  <si>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</si>
  <si>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</si>
  <si>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</si>
  <si>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</si>
  <si>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</si>
  <si>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</si>
  <si>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</si>
  <si>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</si>
  <si>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</si>
  <si>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</si>
  <si>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</si>
  <si>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</si>
  <si>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</si>
  <si>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</si>
  <si>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</si>
  <si>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</si>
  <si>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</si>
  <si>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</si>
  <si>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</si>
  <si>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</si>
  <si>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</si>
  <si>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</si>
  <si>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</si>
  <si>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</si>
  <si>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</si>
  <si>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</si>
  <si>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</si>
  <si>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</si>
  <si>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</si>
  <si>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</si>
  <si>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</si>
  <si>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</si>
  <si>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</si>
  <si>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</si>
  <si>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</si>
  <si>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</si>
  <si>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</si>
  <si>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</si>
  <si>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</si>
  <si>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</si>
  <si>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</si>
  <si>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</si>
  <si>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</si>
  <si>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</si>
  <si>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</si>
  <si>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</si>
  <si>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</si>
  <si>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</si>
  <si>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</si>
  <si>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</si>
  <si>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</si>
  <si>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</si>
  <si>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</si>
  <si>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</si>
  <si>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</si>
  <si>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</si>
  <si>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</si>
  <si>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</si>
  <si>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</si>
  <si>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</si>
  <si>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</si>
  <si>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</si>
  <si>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</si>
  <si>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</si>
  <si>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</si>
  <si>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</si>
  <si>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Klasse L1-L2 cat. AB samenvoegen</t>
  </si>
  <si>
    <t>Tabbladen B, L1-L2, M1-M2, Z1-Z2 nodig</t>
  </si>
  <si>
    <t>Klasse Z1-Z2 cat. CDE samenvoegen</t>
  </si>
  <si>
    <t>Klasse BB verbergen</t>
  </si>
  <si>
    <t>Nee</t>
  </si>
  <si>
    <t>BB</t>
  </si>
  <si>
    <t>ZZL</t>
  </si>
  <si>
    <t>Discipline:</t>
  </si>
  <si>
    <t>Importeren punten en/of plaatsing</t>
  </si>
  <si>
    <t>1: Punten van de proef</t>
  </si>
  <si>
    <t>Ruiter / amazone</t>
  </si>
  <si>
    <t>Zowel de afgevaardigden als de reserves dienen zich in te schrijven via mijn KNHS.</t>
  </si>
  <si>
    <t>Reserveruiters die niet ingezet worden, krijgen hun inschrijfgeld</t>
  </si>
  <si>
    <t>automatisch weer retour geboekt!</t>
  </si>
  <si>
    <t>Brummen</t>
  </si>
  <si>
    <t>8 t/m 10 nov</t>
  </si>
  <si>
    <t>Laag-Soeren</t>
  </si>
  <si>
    <t>30 nov t/m 1 dec</t>
  </si>
  <si>
    <t>Gorssel</t>
  </si>
  <si>
    <t>7 en 8 dec</t>
  </si>
  <si>
    <t>997966KN</t>
  </si>
  <si>
    <t>Kairouan Sollenburg</t>
  </si>
  <si>
    <t>IJsselruiters, RV.</t>
  </si>
  <si>
    <t>1009177NU</t>
  </si>
  <si>
    <t>Nurona</t>
  </si>
  <si>
    <t>Zuidwijk, RV.</t>
  </si>
  <si>
    <t>915805LH</t>
  </si>
  <si>
    <t>Lifeguard</t>
  </si>
  <si>
    <t>Oortveldruiters, RV.</t>
  </si>
  <si>
    <t>914667KM</t>
  </si>
  <si>
    <t>Kirby Sw</t>
  </si>
  <si>
    <t>812860NV</t>
  </si>
  <si>
    <t>Flycka</t>
  </si>
  <si>
    <t>835310ES</t>
  </si>
  <si>
    <t>Eikenhorst's Must Have</t>
  </si>
  <si>
    <t>Bussloo, RV. PPSV</t>
  </si>
  <si>
    <t>1012316KU</t>
  </si>
  <si>
    <t>Karlina</t>
  </si>
  <si>
    <t>976693MH</t>
  </si>
  <si>
    <t>Mytholas HSH</t>
  </si>
  <si>
    <t>835131IB</t>
  </si>
  <si>
    <t>Il Divo</t>
  </si>
  <si>
    <t>1002116IM</t>
  </si>
  <si>
    <t>Image FT</t>
  </si>
  <si>
    <t>906366DS</t>
  </si>
  <si>
    <t>DJ Tiesto</t>
  </si>
  <si>
    <t>999583ID</t>
  </si>
  <si>
    <t>Iglesias</t>
  </si>
  <si>
    <t>939112ZG</t>
  </si>
  <si>
    <t>Zenith RS</t>
  </si>
  <si>
    <t>870704OB</t>
  </si>
  <si>
    <t>O'Handsome</t>
  </si>
  <si>
    <t>1019841MU</t>
  </si>
  <si>
    <t>Maxima</t>
  </si>
  <si>
    <t>1016279NU</t>
  </si>
  <si>
    <t>Nahar A.R.J.</t>
  </si>
  <si>
    <t>996508PG</t>
  </si>
  <si>
    <t>Papacita</t>
  </si>
  <si>
    <t>991447SL</t>
  </si>
  <si>
    <t>Sagan Montlioux</t>
  </si>
  <si>
    <t>1015992DM</t>
  </si>
  <si>
    <t>Dina</t>
  </si>
  <si>
    <t>1007771BZ</t>
  </si>
  <si>
    <t>Baloë</t>
  </si>
  <si>
    <t>Spreng (PPSV), RV.</t>
  </si>
  <si>
    <t>989566GE</t>
  </si>
  <si>
    <t>George</t>
  </si>
  <si>
    <t>1007781FF</t>
  </si>
  <si>
    <t>Faramir</t>
  </si>
  <si>
    <t>Gorssel-Zutphen, RV.</t>
  </si>
  <si>
    <t>1013684PJ</t>
  </si>
  <si>
    <t>PipyRona B</t>
  </si>
  <si>
    <t>Veluwezoom (HSV.), RV. de</t>
  </si>
  <si>
    <t>1014916ML</t>
  </si>
  <si>
    <t>Monte JT</t>
  </si>
  <si>
    <t>991637OA</t>
  </si>
  <si>
    <t>Ovolie</t>
  </si>
  <si>
    <t>920835MA</t>
  </si>
  <si>
    <t>Messi B</t>
  </si>
  <si>
    <t>985488LS</t>
  </si>
  <si>
    <t>Lilith Dodona</t>
  </si>
  <si>
    <t>977222CT</t>
  </si>
  <si>
    <t>Cognac</t>
  </si>
  <si>
    <t>910498MB</t>
  </si>
  <si>
    <t>Middendorp's Sanaa</t>
  </si>
  <si>
    <t>936099PD</t>
  </si>
  <si>
    <t>Peanut</t>
  </si>
  <si>
    <t>908178KH</t>
  </si>
  <si>
    <t>Kadans</t>
  </si>
  <si>
    <t>1014568ND</t>
  </si>
  <si>
    <t>Nova hit Utopia</t>
  </si>
  <si>
    <t>939491LB</t>
  </si>
  <si>
    <t>Dagobarths Loet</t>
  </si>
  <si>
    <t>Velp en omstreken, RV.</t>
  </si>
  <si>
    <t>906167LM</t>
  </si>
  <si>
    <t>L'Estelle</t>
  </si>
  <si>
    <t>922877FB</t>
  </si>
  <si>
    <t>Frau Antje</t>
  </si>
  <si>
    <t>1005240OW</t>
  </si>
  <si>
    <t>Orange Crush</t>
  </si>
  <si>
    <t>904973KK</t>
  </si>
  <si>
    <t>917822JW</t>
  </si>
  <si>
    <t>Jarlando HHS</t>
  </si>
  <si>
    <t>911120HJ</t>
  </si>
  <si>
    <t>Happy Highlight</t>
  </si>
  <si>
    <t>1001776PW</t>
  </si>
  <si>
    <t>Passe-Partout</t>
  </si>
  <si>
    <t>Loenermarkruiters, RV.</t>
  </si>
  <si>
    <t>1003961PH</t>
  </si>
  <si>
    <t>PatserK</t>
  </si>
  <si>
    <t>1012740KV</t>
  </si>
  <si>
    <t>Klaasje</t>
  </si>
  <si>
    <t>Graafschap, RV.</t>
  </si>
  <si>
    <t>963285MH</t>
  </si>
  <si>
    <t>Mona Lisa</t>
  </si>
  <si>
    <t>942939OB</t>
  </si>
  <si>
    <t>Omare Marie</t>
  </si>
  <si>
    <t>993708OK</t>
  </si>
  <si>
    <t>One Kiss MEP</t>
  </si>
  <si>
    <t>1018338PV</t>
  </si>
  <si>
    <t>Pione Fortuna</t>
  </si>
  <si>
    <t>1000375MG</t>
  </si>
  <si>
    <t>Mr. Apple</t>
  </si>
  <si>
    <t>932654JB</t>
  </si>
  <si>
    <t>Jimiro</t>
  </si>
  <si>
    <t>936415SB</t>
  </si>
  <si>
    <t>Sulfur de Cameru</t>
  </si>
  <si>
    <t>976144BK</t>
  </si>
  <si>
    <t>Beau</t>
  </si>
  <si>
    <t>976531FK</t>
  </si>
  <si>
    <t>Felix van de Leemhorst</t>
  </si>
  <si>
    <t>1007362NK</t>
  </si>
  <si>
    <t>Novar</t>
  </si>
  <si>
    <t>803490IH</t>
  </si>
  <si>
    <t>Ionimus Pino</t>
  </si>
  <si>
    <t>984755CB</t>
  </si>
  <si>
    <t>Curonno-A</t>
  </si>
  <si>
    <t>1020071MW</t>
  </si>
  <si>
    <t>Marley</t>
  </si>
  <si>
    <t>986852NB</t>
  </si>
  <si>
    <t>Nikita Utopia</t>
  </si>
  <si>
    <t>Krimhoeve afd. Paarden, RSC. De</t>
  </si>
  <si>
    <t>979886OB</t>
  </si>
  <si>
    <t>Olympio</t>
  </si>
  <si>
    <t>1002364LB</t>
  </si>
  <si>
    <t>Lucky Gal Suthempe</t>
  </si>
  <si>
    <t>988897AK</t>
  </si>
  <si>
    <t>Argus</t>
  </si>
  <si>
    <t>981646NK</t>
  </si>
  <si>
    <t>982607OL</t>
  </si>
  <si>
    <t>On Y Va</t>
  </si>
  <si>
    <t>922838MK</t>
  </si>
  <si>
    <t>Merci</t>
  </si>
  <si>
    <t xml:space="preserve">Import gegevens </t>
  </si>
  <si>
    <t>Kring Berkel IJssel</t>
  </si>
  <si>
    <t>Lisanne Der Nederlanden</t>
  </si>
  <si>
    <t>Geert Jan Uenk</t>
  </si>
  <si>
    <t>Montana Hillebrand</t>
  </si>
  <si>
    <t>Angela Breukink - Menger</t>
  </si>
  <si>
    <t>Puck Vennema</t>
  </si>
  <si>
    <t>Renée Schefczyk</t>
  </si>
  <si>
    <t>Emmelien Heuver</t>
  </si>
  <si>
    <t>Ellis Brinkman</t>
  </si>
  <si>
    <t>Elena Hermsen - Van Duin</t>
  </si>
  <si>
    <t>Myrthe Groen</t>
  </si>
  <si>
    <t>Marijke van Beek</t>
  </si>
  <si>
    <t>Tess Lammers</t>
  </si>
  <si>
    <t>Nina Meeuwisse</t>
  </si>
  <si>
    <t>Naomi van Zeumeren</t>
  </si>
  <si>
    <t>Carolien Esselink</t>
  </si>
  <si>
    <t>Lieke Fransen</t>
  </si>
  <si>
    <t>Nikkie de Jong</t>
  </si>
  <si>
    <t>Anne van 't Land</t>
  </si>
  <si>
    <t>Jolijn Van Asselt</t>
  </si>
  <si>
    <t>Lieke Albers</t>
  </si>
  <si>
    <t>Ise Timmer</t>
  </si>
  <si>
    <t>Bianca Dooper - Bosman</t>
  </si>
  <si>
    <t>Moniek Van Donkersgoed</t>
  </si>
  <si>
    <t>Emma Helmink</t>
  </si>
  <si>
    <t>Merle van Dijk</t>
  </si>
  <si>
    <t>Emma Beijer</t>
  </si>
  <si>
    <t>Chloë Middelburg</t>
  </si>
  <si>
    <t>Fleur Bonekamp</t>
  </si>
  <si>
    <t>Marlon van Wissen</t>
  </si>
  <si>
    <t>Carine Kleine</t>
  </si>
  <si>
    <t>Gwenny Wiersma</t>
  </si>
  <si>
    <t>Demi Jansen</t>
  </si>
  <si>
    <t>Laura De Wild</t>
  </si>
  <si>
    <t>Iris Hengeveld</t>
  </si>
  <si>
    <t>Chantal Van den Vlekkert</t>
  </si>
  <si>
    <t>Seline Hessels</t>
  </si>
  <si>
    <t>Hanna Bakker</t>
  </si>
  <si>
    <t>Jarno Kiezebrink</t>
  </si>
  <si>
    <t>Phileine Venhuis</t>
  </si>
  <si>
    <t>Kiky Bannink</t>
  </si>
  <si>
    <t>Laura Bos</t>
  </si>
  <si>
    <t>Meike Kemperman</t>
  </si>
  <si>
    <t>Silke Kemperman</t>
  </si>
  <si>
    <t>Gijs Krieger</t>
  </si>
  <si>
    <t>Kayleigh De Haas</t>
  </si>
  <si>
    <t>Kim Broekman</t>
  </si>
  <si>
    <t>Sophie Welmers</t>
  </si>
  <si>
    <t>Yara Van den Berg</t>
  </si>
  <si>
    <t>Kim Berendsen</t>
  </si>
  <si>
    <t>Sophie Buis</t>
  </si>
  <si>
    <t>Karlijn Kroezen</t>
  </si>
  <si>
    <t>Anne-marie Krieger</t>
  </si>
  <si>
    <t>Marieke Lugthart</t>
  </si>
  <si>
    <t>Remke Kwant</t>
  </si>
  <si>
    <t>915151ML</t>
  </si>
  <si>
    <t>Mercida</t>
  </si>
  <si>
    <t>913925LP</t>
  </si>
  <si>
    <t>Lequeen</t>
  </si>
  <si>
    <t>917538LV</t>
  </si>
  <si>
    <t>Lightning Crashes</t>
  </si>
  <si>
    <t>971602GS</t>
  </si>
  <si>
    <t>Ghandy</t>
  </si>
  <si>
    <t>889707NE</t>
  </si>
  <si>
    <t>North Lake's Malente</t>
  </si>
  <si>
    <t>950574NB</t>
  </si>
  <si>
    <t>Navicii</t>
  </si>
  <si>
    <t>1016231NK</t>
  </si>
  <si>
    <t>Nyssavrouwe</t>
  </si>
  <si>
    <t>1019644LH</t>
  </si>
  <si>
    <t>Lucky Dream</t>
  </si>
  <si>
    <t>948961PP</t>
  </si>
  <si>
    <t>Pullyersocksup</t>
  </si>
  <si>
    <t>1020842AT</t>
  </si>
  <si>
    <t>A Paulien</t>
  </si>
  <si>
    <t>Semper Fidelis, RV.</t>
  </si>
  <si>
    <t>979049KK</t>
  </si>
  <si>
    <t>Klooster's Jytske</t>
  </si>
  <si>
    <t>938811EA</t>
  </si>
  <si>
    <t>Stylano van Jonkershof</t>
  </si>
  <si>
    <t>1014459MA</t>
  </si>
  <si>
    <t>Mirko Dy</t>
  </si>
  <si>
    <t>1020286CZ</t>
  </si>
  <si>
    <t>Citerno</t>
  </si>
  <si>
    <t>996587HJ</t>
  </si>
  <si>
    <t>Hurican</t>
  </si>
  <si>
    <t>1011468MM</t>
  </si>
  <si>
    <t>Make my day</t>
  </si>
  <si>
    <t>1013424HO</t>
  </si>
  <si>
    <t>1015747NG</t>
  </si>
  <si>
    <t>Natan Beau</t>
  </si>
  <si>
    <t>987650OB</t>
  </si>
  <si>
    <t>On The House Suthempe</t>
  </si>
  <si>
    <t>1021289NW</t>
  </si>
  <si>
    <t>Nicky L</t>
  </si>
  <si>
    <t>1002743JB</t>
  </si>
  <si>
    <t>JJ Gloria</t>
  </si>
  <si>
    <t>1020956PB</t>
  </si>
  <si>
    <t>Palermo</t>
  </si>
  <si>
    <t>1014398CH</t>
  </si>
  <si>
    <t>Chivaz Regal Z</t>
  </si>
  <si>
    <t>920752GM</t>
  </si>
  <si>
    <t>Goldenboy</t>
  </si>
  <si>
    <t>968723EB</t>
  </si>
  <si>
    <t>Endeavour- Izaira</t>
  </si>
  <si>
    <t>983751KD</t>
  </si>
  <si>
    <t>Kick</t>
  </si>
  <si>
    <t>870516NN</t>
  </si>
  <si>
    <t>Navarro</t>
  </si>
  <si>
    <t>877978RL</t>
  </si>
  <si>
    <t>Radu</t>
  </si>
  <si>
    <t>889362KB</t>
  </si>
  <si>
    <t>Kingstar B</t>
  </si>
  <si>
    <t>Marieke Luijmes</t>
  </si>
  <si>
    <t>Annemarie Van Dis - Punt</t>
  </si>
  <si>
    <t>Lisa Jurrius - Voskuilen</t>
  </si>
  <si>
    <t>Jasmijn Swennenhuis</t>
  </si>
  <si>
    <t>Sherayza Van Ernst</t>
  </si>
  <si>
    <t>Twan Boerman</t>
  </si>
  <si>
    <t>Veerle De Koning</t>
  </si>
  <si>
    <t>Anouk Hammers</t>
  </si>
  <si>
    <t>Iris Papen</t>
  </si>
  <si>
    <t>Sientje Tolboom</t>
  </si>
  <si>
    <t>Jacqueline Kruitbos</t>
  </si>
  <si>
    <t>Charity Arents</t>
  </si>
  <si>
    <t>Wendy Van den Akker</t>
  </si>
  <si>
    <t>Janoux Jansen</t>
  </si>
  <si>
    <t>Lotte Menting</t>
  </si>
  <si>
    <t>Suzanne Otten</t>
  </si>
  <si>
    <t>Sterre Groot jebbink</t>
  </si>
  <si>
    <t>Lonneke Borninkhof</t>
  </si>
  <si>
    <t>Esther Boddeus</t>
  </si>
  <si>
    <t>Hanneke Held</t>
  </si>
  <si>
    <t>Tess Maalderink</t>
  </si>
  <si>
    <t>Sandra Lukassen - Boer</t>
  </si>
  <si>
    <t>Majola van Dijk</t>
  </si>
  <si>
    <t>Monique Nijenhuis</t>
  </si>
  <si>
    <t>Michaela Van Leeuwen</t>
  </si>
  <si>
    <t>Aniek Breukink</t>
  </si>
  <si>
    <t>919235KH</t>
  </si>
  <si>
    <t>Kathleen</t>
  </si>
  <si>
    <t>757230SG</t>
  </si>
  <si>
    <t>Barrichello</t>
  </si>
  <si>
    <t>947889ST</t>
  </si>
  <si>
    <t>Sir Briar</t>
  </si>
  <si>
    <t>Mariska Havenaar</t>
  </si>
  <si>
    <t>Esmee Gies</t>
  </si>
  <si>
    <t>Marjan Tol</t>
  </si>
  <si>
    <t>Kringkampioen</t>
  </si>
  <si>
    <t>Reservekampioen</t>
  </si>
  <si>
    <t>Klasse: B</t>
  </si>
  <si>
    <t>Klasse: L1</t>
  </si>
  <si>
    <t>Klasse: L2</t>
  </si>
  <si>
    <t>Klasse: M1</t>
  </si>
  <si>
    <t>Klasse: M2</t>
  </si>
  <si>
    <t>Klasse: Z1</t>
  </si>
  <si>
    <t>Klasse: Z2</t>
  </si>
  <si>
    <t>Klasse: ZZL</t>
  </si>
  <si>
    <t>Afvaardiging: 3</t>
  </si>
  <si>
    <t>1e Res.</t>
  </si>
  <si>
    <t>2e Res.</t>
  </si>
  <si>
    <t>Afvaardiging: 2</t>
  </si>
  <si>
    <t>Afvaardiging: 4</t>
  </si>
  <si>
    <t>Z2 gestart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</si>
</sst>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88">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vertical="center"/>
    </xf>
    <xf numFmtId="0" fontId="1" fillId="0" borderId="0" xfId="0" applyFont="1"/>
    <xf numFmtId="0" fontId="9" fillId="0" borderId="0" xfId="0" applyFont="1"/>
    <xf numFmtId="0" fontId="1" fillId="2" borderId="1" xfId="0" applyFont="1" applyFill="1" applyBorder="1" applyProtection="1"/>
    <xf numFmtId="0" fontId="10" fillId="0" borderId="0" xfId="0" applyFont="1"/>
    <xf numFmtId="49" fontId="1" fillId="0" borderId="1" xfId="0" applyNumberFormat="1" applyFont="1" applyBorder="1" applyAlignment="1" applyProtection="1">
      <alignment horizontal="left"/>
      <protection locked="0"/>
    </xf>
    <xf numFmtId="0" fontId="1" fillId="0" borderId="1" xfId="0" applyFont="1" applyFill="1" applyBorder="1" applyProtection="1">
      <protection locked="0"/>
    </xf>
    <xf numFmtId="0" fontId="1" fillId="0" borderId="0" xfId="0" applyFont="1" applyAlignment="1" applyProtection="1">
      <protection locked="0"/>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2" borderId="9" xfId="0" applyFill="1"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CheckBox" fmlaLink="$G$2" lockText="1"/>
</file>

<file path=xl/ctrlProps/ctrlProp312.xml><?xml version="1.0" encoding="utf-8"?>
<formControlPr xmlns="http://schemas.microsoft.com/office/spreadsheetml/2009/9/main" objectType="CheckBox" fmlaLink="$H$2"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0A00-00000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0A00-000002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0A00-000003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0A00-000004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30</xdr:col>
          <xdr:colOff>0</xdr:colOff>
          <xdr:row>7</xdr:row>
          <xdr:rowOff>184150</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0A00-000005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0A00-000006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0A00-000007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0A00-00000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0A00-000009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0A00-00000A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0A00-00000B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0A00-00000C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0A00-00000D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7</xdr:row>
          <xdr:rowOff>184150</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0A00-00000E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0A00-00000F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46</xdr:col>
          <xdr:colOff>0</xdr:colOff>
          <xdr:row>7</xdr:row>
          <xdr:rowOff>184150</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0A00-000010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0A00-00001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0A00-000012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0A00-000013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0A00-000014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0A00-000015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0A00-000016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0A00-000017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0A00-00001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0A00-000019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0A00-00001A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0B00-00000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0B00-000002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0B00-000003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0B00-000004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0B00-000005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0B00-000006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0B00-000007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0B00-00000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0B00-000009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0B00-00000A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0B00-00000B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0B00-00000C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0B00-00000D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0B00-00000E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0B00-00000F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0B00-000010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0B00-00001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0B00-000012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0B00-000013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0B00-000014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0B00-000015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0B00-000016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0B00-000017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0B00-00001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0B00-000019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0B00-00001A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0C00-00000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0C00-000002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0C00-000003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0C00-000004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0C00-000005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0C00-000006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0C00-00000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0C00-00000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0C00-00000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0C00-00000A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0C00-00000B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0C00-00000C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0C00-00000D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0C00-00000E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0C00-00000F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0C00-000010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0C00-00001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0C00-000012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0C00-000013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0C00-000014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0C00-000015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0C00-000016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0C00-00001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0C00-00001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0C00-00001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2</xdr:row>
          <xdr:rowOff>0</xdr:rowOff>
        </xdr:from>
        <xdr:to>
          <xdr:col>3</xdr:col>
          <xdr:colOff>1771650</xdr:colOff>
          <xdr:row>2</xdr:row>
          <xdr:rowOff>317500</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0D00-0000010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xdr:row>
          <xdr:rowOff>12700</xdr:rowOff>
        </xdr:from>
        <xdr:to>
          <xdr:col>6</xdr:col>
          <xdr:colOff>850900</xdr:colOff>
          <xdr:row>2</xdr:row>
          <xdr:rowOff>317500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D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xdr:row>
          <xdr:rowOff>12700</xdr:rowOff>
        </xdr:from>
        <xdr:to>
          <xdr:col>6</xdr:col>
          <xdr:colOff>1543050</xdr:colOff>
          <xdr:row>2</xdr:row>
          <xdr:rowOff>317500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D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xdr:row>
          <xdr:rowOff>0</xdr:rowOff>
        </xdr:from>
        <xdr:to>
          <xdr:col>2</xdr:col>
          <xdr:colOff>1117600</xdr:colOff>
          <xdr:row>6</xdr:row>
          <xdr:rowOff>127000</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0E00-000001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0E00-00000D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812800</xdr:colOff>
          <xdr:row>5</xdr:row>
          <xdr:rowOff>19050</xdr:rowOff>
        </xdr:from>
        <xdr:to>
          <xdr:col>6</xdr:col>
          <xdr:colOff>209550</xdr:colOff>
          <xdr:row>6</xdr:row>
          <xdr:rowOff>146050</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0E00-000019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241300</xdr:colOff>
          <xdr:row>5</xdr:row>
          <xdr:rowOff>12700</xdr:rowOff>
        </xdr:from>
        <xdr:to>
          <xdr:col>10</xdr:col>
          <xdr:colOff>88900</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0E00-00001A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12700</xdr:rowOff>
        </xdr:from>
        <xdr:to>
          <xdr:col>3</xdr:col>
          <xdr:colOff>774700</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0E00-00001B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16</xdr:row>
          <xdr:rowOff>57150</xdr:rowOff>
        </xdr:from>
        <xdr:to>
          <xdr:col>2</xdr:col>
          <xdr:colOff>3028950</xdr:colOff>
          <xdr:row>17</xdr:row>
          <xdr:rowOff>152400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0F00-00000284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2</xdr:row>
          <xdr:rowOff>12700</xdr:rowOff>
        </xdr:from>
        <xdr:to>
          <xdr:col>7</xdr:col>
          <xdr:colOff>2000250</xdr:colOff>
          <xdr:row>3</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200-00000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200-000002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200-000003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200-000004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200-000005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200-000006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200-000007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200-00000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200-000009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200-00000A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200-00000B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200-00000C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200-00000D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200-00000E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200-00000F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200-000010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200-00001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200-000012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200-000013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200-000014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209550</xdr:colOff>
          <xdr:row>7</xdr:row>
          <xdr:rowOff>317500</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200-000015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200-000016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200-000017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200-00001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200-000019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200-00001A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300-00000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300-000002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300-000003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300-000004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300-000005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300-000006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300-000007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300-00000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300-000009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300-00000A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300-00000B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300-00000C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300-00000D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300-00000E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300-00000F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300-000010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300-00001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300-000012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300-000013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300-000014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300-000015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300-000016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300-000017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300-00001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300-000019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300-00001A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400-00000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400-000002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400-000003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400-000004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400-000005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400-000006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400-000007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400-00000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400-000009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400-00000A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400-00000B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400-00000C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400-00000D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400-00000E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400-00000F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400-000010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400-00001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400-000012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400-000013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400-000014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400-000015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400-000016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400-000017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400-00001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400-000019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400-00001A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500-00000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500-000002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500-000003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500-000004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500-000005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500-000006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500-000007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500-00000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500-00000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500-00000B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500-00000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500-00000D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500-00000E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500-00001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500-000012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500-00001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500-00001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500-00001A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500-00001B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500-00001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500-00001D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500-00001E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500-00001F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500-00002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500-00002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0600-00000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0600-000002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0600-000003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0600-000004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0600-000005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0600-000006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0600-000007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0600-00000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0600-000009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0600-00000A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0600-00000B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0600-00000C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0600-00000D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0600-00000E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0600-00000F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0600-000010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0600-00001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0600-000012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0600-000013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0600-000014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0600-000015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0600-000016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0600-000017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0600-00001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0600-000019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0600-00001A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0700-00000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0700-000002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0700-000003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0700-000004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0700-000005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0700-000006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0700-000007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0700-00000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0700-000009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0700-00000A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0700-00000B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0700-00000C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0700-00000D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0700-00000E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0700-00000F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0700-000010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0700-00001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0700-000012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0700-000013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0700-000014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0700-000015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0700-000016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0700-000017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0700-00001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0700-000019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0700-00001A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0800-00000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0800-000002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0800-000003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0800-000004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0800-000005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0800-000006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0800-00000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0800-00000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0800-00000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0800-00000A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0800-00000B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0800-00000C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0800-00000D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0800-00000E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0800-00000F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0800-000010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0800-00001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0800-000012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0800-000013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0800-000014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0800-000015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0800-000016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0800-00001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0800-00001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0800-00001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0900-00000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0900-000002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0900-000003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0900-000004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0900-000005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0900-000006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0900-000007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0900-00000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0900-000009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0900-00000A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0900-00000B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0900-00000C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0900-00000D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0900-00000E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0900-00000F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0900-000010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0900-00001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0900-000012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0900-000013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0900-000014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0900-000015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0900-000016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0900-000017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0900-00001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0900-000019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0900-00001A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9.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2" Type="http://schemas.openxmlformats.org/officeDocument/2006/relationships/drawing" Target="../drawings/drawing9.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1" Type="http://schemas.openxmlformats.org/officeDocument/2006/relationships/printerSettings" Target="../printerSettings/printerSettings9.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18" Type="http://schemas.openxmlformats.org/officeDocument/2006/relationships/ctrlProp" Target="../ctrlProps/ctrlProp247.xml"/><Relationship Id="rId26" Type="http://schemas.openxmlformats.org/officeDocument/2006/relationships/ctrlProp" Target="../ctrlProps/ctrlProp255.xml"/><Relationship Id="rId3" Type="http://schemas.openxmlformats.org/officeDocument/2006/relationships/vmlDrawing" Target="../drawings/vmlDrawing10.vml"/><Relationship Id="rId21" Type="http://schemas.openxmlformats.org/officeDocument/2006/relationships/ctrlProp" Target="../ctrlProps/ctrlProp250.x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2" Type="http://schemas.openxmlformats.org/officeDocument/2006/relationships/drawing" Target="../drawings/drawing10.xml"/><Relationship Id="rId16" Type="http://schemas.openxmlformats.org/officeDocument/2006/relationships/ctrlProp" Target="../ctrlProps/ctrlProp245.xml"/><Relationship Id="rId20" Type="http://schemas.openxmlformats.org/officeDocument/2006/relationships/ctrlProp" Target="../ctrlProps/ctrlProp249.xml"/><Relationship Id="rId29" Type="http://schemas.openxmlformats.org/officeDocument/2006/relationships/ctrlProp" Target="../ctrlProps/ctrlProp258.xml"/><Relationship Id="rId1" Type="http://schemas.openxmlformats.org/officeDocument/2006/relationships/printerSettings" Target="../printerSettings/printerSettings10.bin"/><Relationship Id="rId6" Type="http://schemas.openxmlformats.org/officeDocument/2006/relationships/ctrlProp" Target="../ctrlProps/ctrlProp235.xml"/><Relationship Id="rId11" Type="http://schemas.openxmlformats.org/officeDocument/2006/relationships/ctrlProp" Target="../ctrlProps/ctrlProp240.xml"/><Relationship Id="rId24" Type="http://schemas.openxmlformats.org/officeDocument/2006/relationships/ctrlProp" Target="../ctrlProps/ctrlProp253.xml"/><Relationship Id="rId5" Type="http://schemas.openxmlformats.org/officeDocument/2006/relationships/ctrlProp" Target="../ctrlProps/ctrlProp234.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10" Type="http://schemas.openxmlformats.org/officeDocument/2006/relationships/ctrlProp" Target="../ctrlProps/ctrlProp239.xml"/><Relationship Id="rId19" Type="http://schemas.openxmlformats.org/officeDocument/2006/relationships/ctrlProp" Target="../ctrlProps/ctrlProp248.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3.xml"/><Relationship Id="rId13" Type="http://schemas.openxmlformats.org/officeDocument/2006/relationships/ctrlProp" Target="../ctrlProps/ctrlProp268.xml"/><Relationship Id="rId18" Type="http://schemas.openxmlformats.org/officeDocument/2006/relationships/ctrlProp" Target="../ctrlProps/ctrlProp273.xml"/><Relationship Id="rId26" Type="http://schemas.openxmlformats.org/officeDocument/2006/relationships/ctrlProp" Target="../ctrlProps/ctrlProp281.xml"/><Relationship Id="rId3" Type="http://schemas.openxmlformats.org/officeDocument/2006/relationships/vmlDrawing" Target="../drawings/vmlDrawing11.vml"/><Relationship Id="rId21" Type="http://schemas.openxmlformats.org/officeDocument/2006/relationships/ctrlProp" Target="../ctrlProps/ctrlProp276.xml"/><Relationship Id="rId7" Type="http://schemas.openxmlformats.org/officeDocument/2006/relationships/ctrlProp" Target="../ctrlProps/ctrlProp262.x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2" Type="http://schemas.openxmlformats.org/officeDocument/2006/relationships/drawing" Target="../drawings/drawing11.xml"/><Relationship Id="rId16" Type="http://schemas.openxmlformats.org/officeDocument/2006/relationships/ctrlProp" Target="../ctrlProps/ctrlProp271.xml"/><Relationship Id="rId20" Type="http://schemas.openxmlformats.org/officeDocument/2006/relationships/ctrlProp" Target="../ctrlProps/ctrlProp275.xml"/><Relationship Id="rId29" Type="http://schemas.openxmlformats.org/officeDocument/2006/relationships/ctrlProp" Target="../ctrlProps/ctrlProp284.xml"/><Relationship Id="rId1" Type="http://schemas.openxmlformats.org/officeDocument/2006/relationships/printerSettings" Target="../printerSettings/printerSettings11.bin"/><Relationship Id="rId6" Type="http://schemas.openxmlformats.org/officeDocument/2006/relationships/ctrlProp" Target="../ctrlProps/ctrlProp261.xml"/><Relationship Id="rId11" Type="http://schemas.openxmlformats.org/officeDocument/2006/relationships/ctrlProp" Target="../ctrlProps/ctrlProp266.xml"/><Relationship Id="rId24" Type="http://schemas.openxmlformats.org/officeDocument/2006/relationships/ctrlProp" Target="../ctrlProps/ctrlProp279.xml"/><Relationship Id="rId5" Type="http://schemas.openxmlformats.org/officeDocument/2006/relationships/ctrlProp" Target="../ctrlProps/ctrlProp260.xml"/><Relationship Id="rId15" Type="http://schemas.openxmlformats.org/officeDocument/2006/relationships/ctrlProp" Target="../ctrlProps/ctrlProp270.xml"/><Relationship Id="rId23" Type="http://schemas.openxmlformats.org/officeDocument/2006/relationships/ctrlProp" Target="../ctrlProps/ctrlProp278.xml"/><Relationship Id="rId28" Type="http://schemas.openxmlformats.org/officeDocument/2006/relationships/ctrlProp" Target="../ctrlProps/ctrlProp283.xml"/><Relationship Id="rId10" Type="http://schemas.openxmlformats.org/officeDocument/2006/relationships/ctrlProp" Target="../ctrlProps/ctrlProp265.xml"/><Relationship Id="rId19" Type="http://schemas.openxmlformats.org/officeDocument/2006/relationships/ctrlProp" Target="../ctrlProps/ctrlProp274.xml"/><Relationship Id="rId4" Type="http://schemas.openxmlformats.org/officeDocument/2006/relationships/ctrlProp" Target="../ctrlProps/ctrlProp259.xml"/><Relationship Id="rId9" Type="http://schemas.openxmlformats.org/officeDocument/2006/relationships/ctrlProp" Target="../ctrlProps/ctrlProp26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18" Type="http://schemas.openxmlformats.org/officeDocument/2006/relationships/ctrlProp" Target="../ctrlProps/ctrlProp299.xml"/><Relationship Id="rId26" Type="http://schemas.openxmlformats.org/officeDocument/2006/relationships/ctrlProp" Target="../ctrlProps/ctrlProp307.xml"/><Relationship Id="rId3" Type="http://schemas.openxmlformats.org/officeDocument/2006/relationships/vmlDrawing" Target="../drawings/vmlDrawing12.vml"/><Relationship Id="rId21" Type="http://schemas.openxmlformats.org/officeDocument/2006/relationships/ctrlProp" Target="../ctrlProps/ctrlProp302.x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5" Type="http://schemas.openxmlformats.org/officeDocument/2006/relationships/ctrlProp" Target="../ctrlProps/ctrlProp306.xml"/><Relationship Id="rId2" Type="http://schemas.openxmlformats.org/officeDocument/2006/relationships/drawing" Target="../drawings/drawing12.xml"/><Relationship Id="rId16" Type="http://schemas.openxmlformats.org/officeDocument/2006/relationships/ctrlProp" Target="../ctrlProps/ctrlProp297.xml"/><Relationship Id="rId20" Type="http://schemas.openxmlformats.org/officeDocument/2006/relationships/ctrlProp" Target="../ctrlProps/ctrlProp301.xml"/><Relationship Id="rId1" Type="http://schemas.openxmlformats.org/officeDocument/2006/relationships/printerSettings" Target="../printerSettings/printerSettings12.bin"/><Relationship Id="rId6" Type="http://schemas.openxmlformats.org/officeDocument/2006/relationships/ctrlProp" Target="../ctrlProps/ctrlProp287.xml"/><Relationship Id="rId11" Type="http://schemas.openxmlformats.org/officeDocument/2006/relationships/ctrlProp" Target="../ctrlProps/ctrlProp292.xml"/><Relationship Id="rId24" Type="http://schemas.openxmlformats.org/officeDocument/2006/relationships/ctrlProp" Target="../ctrlProps/ctrlProp305.xml"/><Relationship Id="rId5" Type="http://schemas.openxmlformats.org/officeDocument/2006/relationships/ctrlProp" Target="../ctrlProps/ctrlProp286.xml"/><Relationship Id="rId15" Type="http://schemas.openxmlformats.org/officeDocument/2006/relationships/ctrlProp" Target="../ctrlProps/ctrlProp296.xml"/><Relationship Id="rId23" Type="http://schemas.openxmlformats.org/officeDocument/2006/relationships/ctrlProp" Target="../ctrlProps/ctrlProp304.xml"/><Relationship Id="rId28" Type="http://schemas.openxmlformats.org/officeDocument/2006/relationships/ctrlProp" Target="../ctrlProps/ctrlProp309.xml"/><Relationship Id="rId10" Type="http://schemas.openxmlformats.org/officeDocument/2006/relationships/ctrlProp" Target="../ctrlProps/ctrlProp291.xml"/><Relationship Id="rId19" Type="http://schemas.openxmlformats.org/officeDocument/2006/relationships/ctrlProp" Target="../ctrlProps/ctrlProp300.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 Id="rId22" Type="http://schemas.openxmlformats.org/officeDocument/2006/relationships/ctrlProp" Target="../ctrlProps/ctrlProp303.xml"/><Relationship Id="rId27" Type="http://schemas.openxmlformats.org/officeDocument/2006/relationships/ctrlProp" Target="../ctrlProps/ctrlProp30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312.xml"/><Relationship Id="rId5" Type="http://schemas.openxmlformats.org/officeDocument/2006/relationships/ctrlProp" Target="../ctrlProps/ctrlProp311.xml"/><Relationship Id="rId4" Type="http://schemas.openxmlformats.org/officeDocument/2006/relationships/ctrlProp" Target="../ctrlProps/ctrlProp31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17.xml"/><Relationship Id="rId3" Type="http://schemas.openxmlformats.org/officeDocument/2006/relationships/vmlDrawing" Target="../drawings/vmlDrawing14.vml"/><Relationship Id="rId7" Type="http://schemas.openxmlformats.org/officeDocument/2006/relationships/ctrlProp" Target="../ctrlProps/ctrlProp31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315.xml"/><Relationship Id="rId5" Type="http://schemas.openxmlformats.org/officeDocument/2006/relationships/ctrlProp" Target="../ctrlProps/ctrlProp314.xml"/><Relationship Id="rId4" Type="http://schemas.openxmlformats.org/officeDocument/2006/relationships/ctrlProp" Target="../ctrlProps/ctrlProp3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31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3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 Type="http://schemas.openxmlformats.org/officeDocument/2006/relationships/vmlDrawing" Target="../drawings/vmlDrawing6.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7.vml"/><Relationship Id="rId21" Type="http://schemas.openxmlformats.org/officeDocument/2006/relationships/ctrlProp" Target="../ctrlProps/ctrlProp173.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 Type="http://schemas.openxmlformats.org/officeDocument/2006/relationships/vmlDrawing" Target="../drawings/vmlDrawing8.vml"/><Relationship Id="rId21" Type="http://schemas.openxmlformats.org/officeDocument/2006/relationships/ctrlProp" Target="../ctrlProps/ctrlProp199.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2" Type="http://schemas.openxmlformats.org/officeDocument/2006/relationships/drawing" Target="../drawings/drawing8.xml"/><Relationship Id="rId16" Type="http://schemas.openxmlformats.org/officeDocument/2006/relationships/ctrlProp" Target="../ctrlProps/ctrlProp194.xml"/><Relationship Id="rId20" Type="http://schemas.openxmlformats.org/officeDocument/2006/relationships/ctrlProp" Target="../ctrlProps/ctrlProp198.xml"/><Relationship Id="rId1" Type="http://schemas.openxmlformats.org/officeDocument/2006/relationships/printerSettings" Target="../printerSettings/printerSettings8.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10" Type="http://schemas.openxmlformats.org/officeDocument/2006/relationships/ctrlProp" Target="../ctrlProps/ctrlProp188.xml"/><Relationship Id="rId19" Type="http://schemas.openxmlformats.org/officeDocument/2006/relationships/ctrlProp" Target="../ctrlProps/ctrlProp197.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10" sqref="A10"/>
    </sheetView>
  </sheetViews>
  <sheetFormatPr defaultRowHeight="12.5" x14ac:dyDescent="0.25"/>
  <cols>
    <col min="1" max="1" width="128.26953125" customWidth="1"/>
  </cols>
  <sheetData>
    <row r="1" spans="1:1" ht="28" x14ac:dyDescent="0.25">
      <c r="A1" s="89" t="s">
        <v>101</v>
      </c>
    </row>
    <row r="2" spans="1:1" ht="28" x14ac:dyDescent="0.25">
      <c r="A2" s="89"/>
    </row>
    <row r="3" spans="1:1" ht="56" x14ac:dyDescent="0.25">
      <c r="A3" s="90" t="s">
        <v>113</v>
      </c>
    </row>
    <row r="4" spans="1:1" ht="28" x14ac:dyDescent="0.25">
      <c r="A4" s="90"/>
    </row>
    <row r="5" spans="1:1" ht="28" x14ac:dyDescent="0.25">
      <c r="A5" s="90" t="s">
        <v>114</v>
      </c>
    </row>
    <row r="6" spans="1:1" ht="28" x14ac:dyDescent="0.6">
      <c r="A6" s="109" t="s">
        <v>115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3"/>
  <dimension ref="A1:BN20"/>
  <sheetViews>
    <sheetView workbookViewId="0">
      <pane xSplit="5" ySplit="8" topLeftCell="S9" activePane="bottomRight" state="frozen"/>
      <selection activeCell="C5" sqref="C5:E5"/>
      <selection pane="topRight" activeCell="C5" sqref="C5:E5"/>
      <selection pane="bottomLeft" activeCell="C5" sqref="C5:E5"/>
      <selection pane="bottomRight" activeCell="BN13" sqref="BN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3</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32</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210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146</v>
      </c>
      <c r="C9" s="6" t="s">
        <v>262</v>
      </c>
      <c r="D9" s="6" t="s">
        <v>147</v>
      </c>
      <c r="E9" s="6" t="s">
        <v>32</v>
      </c>
      <c r="F9" s="6" t="s">
        <v>137</v>
      </c>
      <c r="H9" s="68">
        <v>215.5</v>
      </c>
      <c r="I9" s="68">
        <v>0</v>
      </c>
      <c r="J9" s="69">
        <f t="shared" ref="J9:J20" si="0">H9+I9</f>
        <v>215.5</v>
      </c>
      <c r="K9" s="68">
        <v>6</v>
      </c>
      <c r="L9" s="68">
        <v>6.5</v>
      </c>
      <c r="M9" s="68">
        <v>2</v>
      </c>
      <c r="N9" s="70">
        <v>2</v>
      </c>
      <c r="P9" s="71">
        <v>223</v>
      </c>
      <c r="Q9" s="71">
        <v>0</v>
      </c>
      <c r="R9" s="72">
        <f t="shared" ref="R9:R20" si="1">P9+Q9</f>
        <v>223</v>
      </c>
      <c r="S9" s="71">
        <v>6.5</v>
      </c>
      <c r="T9" s="71">
        <v>7</v>
      </c>
      <c r="U9" s="71">
        <v>2</v>
      </c>
      <c r="V9" s="73">
        <v>2</v>
      </c>
      <c r="X9" s="74">
        <v>220</v>
      </c>
      <c r="Y9" s="74">
        <v>0</v>
      </c>
      <c r="Z9" s="75">
        <f t="shared" ref="Z9:Z20" si="2">X9+Y9</f>
        <v>220</v>
      </c>
      <c r="AA9" s="74">
        <v>6.5</v>
      </c>
      <c r="AB9" s="74">
        <v>6.5</v>
      </c>
      <c r="AC9" s="74">
        <v>1</v>
      </c>
      <c r="AD9" s="76">
        <v>1</v>
      </c>
      <c r="BC9" s="12">
        <f t="shared" ref="BC9:BC20" si="3">N9+V9+AD9+AL9+AT9+BB9</f>
        <v>5</v>
      </c>
      <c r="BD9" s="12">
        <f t="shared" ref="BD9:BD20" si="4">J9+R9+Z9+AH9+AP9+AX9</f>
        <v>658.5</v>
      </c>
      <c r="BE9" s="38">
        <f>IF($O$4&gt;0,(LARGE(($N9,$V9,$AD9,$AL9,$AT9,$BB9),1)),"0")</f>
        <v>2</v>
      </c>
      <c r="BF9"/>
      <c r="BG9" s="12">
        <v>215.5</v>
      </c>
      <c r="BH9" s="12">
        <v>0</v>
      </c>
      <c r="BI9" s="38">
        <f t="shared" ref="BI9:BI20" si="5">BC9-BE9-BF9</f>
        <v>3</v>
      </c>
      <c r="BJ9" s="12">
        <f t="shared" ref="BJ9:BJ20" si="6">BD9-BG9-BH9</f>
        <v>443</v>
      </c>
      <c r="BK9" s="6">
        <v>1</v>
      </c>
      <c r="BN9" s="6" t="s">
        <v>404</v>
      </c>
    </row>
    <row r="10" spans="1:66" x14ac:dyDescent="0.25">
      <c r="A10" s="6">
        <v>2</v>
      </c>
      <c r="B10" s="6" t="s">
        <v>144</v>
      </c>
      <c r="C10" s="6" t="s">
        <v>260</v>
      </c>
      <c r="D10" s="6" t="s">
        <v>145</v>
      </c>
      <c r="E10" s="6" t="s">
        <v>32</v>
      </c>
      <c r="F10" s="6" t="s">
        <v>124</v>
      </c>
      <c r="H10" s="68">
        <v>225.5</v>
      </c>
      <c r="I10" s="68">
        <v>0</v>
      </c>
      <c r="J10" s="69">
        <f t="shared" si="0"/>
        <v>225.5</v>
      </c>
      <c r="K10" s="68">
        <v>6.5</v>
      </c>
      <c r="L10" s="68">
        <v>6.5</v>
      </c>
      <c r="M10" s="68">
        <v>1</v>
      </c>
      <c r="N10" s="70">
        <v>1</v>
      </c>
      <c r="P10" s="71">
        <v>221</v>
      </c>
      <c r="Q10" s="71">
        <v>0</v>
      </c>
      <c r="R10" s="72">
        <f t="shared" si="1"/>
        <v>221</v>
      </c>
      <c r="S10" s="71">
        <v>6.5</v>
      </c>
      <c r="T10" s="71">
        <v>7.5</v>
      </c>
      <c r="U10" s="71">
        <v>3</v>
      </c>
      <c r="V10" s="73">
        <v>3</v>
      </c>
      <c r="X10" s="74">
        <v>219</v>
      </c>
      <c r="Y10" s="74">
        <v>0</v>
      </c>
      <c r="Z10" s="75">
        <f t="shared" si="2"/>
        <v>219</v>
      </c>
      <c r="AA10" s="74">
        <v>6.5</v>
      </c>
      <c r="AB10" s="74">
        <v>7</v>
      </c>
      <c r="AC10" s="74">
        <v>2</v>
      </c>
      <c r="AD10" s="76">
        <v>2</v>
      </c>
      <c r="BC10" s="12">
        <f t="shared" si="3"/>
        <v>6</v>
      </c>
      <c r="BD10" s="12">
        <f t="shared" si="4"/>
        <v>665.5</v>
      </c>
      <c r="BE10" s="38">
        <f>IF($O$4&gt;0,(LARGE(($N10,$V10,$AD10,$AL10,$AT10,$BB10),1)),"0")</f>
        <v>3</v>
      </c>
      <c r="BF10"/>
      <c r="BG10" s="12">
        <v>221</v>
      </c>
      <c r="BH10" s="12">
        <v>0</v>
      </c>
      <c r="BI10" s="38">
        <f t="shared" si="5"/>
        <v>3</v>
      </c>
      <c r="BJ10" s="12">
        <f t="shared" si="6"/>
        <v>444.5</v>
      </c>
      <c r="BK10" s="6">
        <v>2</v>
      </c>
      <c r="BN10" s="6" t="s">
        <v>405</v>
      </c>
    </row>
    <row r="11" spans="1:66" x14ac:dyDescent="0.25">
      <c r="A11" s="6">
        <v>3</v>
      </c>
      <c r="B11" s="6" t="s">
        <v>148</v>
      </c>
      <c r="C11" s="6" t="s">
        <v>265</v>
      </c>
      <c r="D11" s="6" t="s">
        <v>149</v>
      </c>
      <c r="E11" s="6" t="s">
        <v>32</v>
      </c>
      <c r="F11" s="6" t="s">
        <v>124</v>
      </c>
      <c r="H11" s="68">
        <v>213.5</v>
      </c>
      <c r="I11" s="68">
        <v>0</v>
      </c>
      <c r="J11" s="69">
        <f t="shared" si="0"/>
        <v>213.5</v>
      </c>
      <c r="K11" s="68">
        <v>6</v>
      </c>
      <c r="L11" s="68">
        <v>6</v>
      </c>
      <c r="M11" s="68">
        <v>3</v>
      </c>
      <c r="N11" s="70">
        <v>3</v>
      </c>
      <c r="P11" s="71">
        <v>229.5</v>
      </c>
      <c r="Q11" s="71">
        <v>0</v>
      </c>
      <c r="R11" s="72">
        <f t="shared" si="1"/>
        <v>229.5</v>
      </c>
      <c r="S11" s="71">
        <v>7</v>
      </c>
      <c r="T11" s="71">
        <v>7</v>
      </c>
      <c r="U11" s="71">
        <v>1</v>
      </c>
      <c r="V11" s="73">
        <v>1</v>
      </c>
      <c r="X11" s="74">
        <v>216</v>
      </c>
      <c r="Y11" s="74">
        <v>0</v>
      </c>
      <c r="Z11" s="75">
        <f t="shared" si="2"/>
        <v>216</v>
      </c>
      <c r="AA11" s="74">
        <v>6.5</v>
      </c>
      <c r="AB11" s="74">
        <v>6.5</v>
      </c>
      <c r="AC11" s="74">
        <v>4</v>
      </c>
      <c r="AD11" s="76">
        <v>4</v>
      </c>
      <c r="BC11" s="12">
        <f t="shared" si="3"/>
        <v>8</v>
      </c>
      <c r="BD11" s="12">
        <f t="shared" si="4"/>
        <v>659</v>
      </c>
      <c r="BE11" s="38">
        <f>IF($O$4&gt;0,(LARGE(($N11,$V11,$AD11,$AL11,$AT11,$BB11),1)),"0")</f>
        <v>4</v>
      </c>
      <c r="BF11"/>
      <c r="BG11" s="12">
        <v>216</v>
      </c>
      <c r="BH11" s="12">
        <v>0</v>
      </c>
      <c r="BI11" s="38">
        <f t="shared" si="5"/>
        <v>4</v>
      </c>
      <c r="BJ11" s="12">
        <f t="shared" si="6"/>
        <v>443</v>
      </c>
      <c r="BK11" s="6">
        <v>3</v>
      </c>
    </row>
    <row r="12" spans="1:66" x14ac:dyDescent="0.25">
      <c r="A12" s="6">
        <v>4</v>
      </c>
      <c r="B12" s="6" t="s">
        <v>152</v>
      </c>
      <c r="C12" s="6" t="s">
        <v>267</v>
      </c>
      <c r="D12" s="6" t="s">
        <v>153</v>
      </c>
      <c r="E12" s="6" t="s">
        <v>32</v>
      </c>
      <c r="F12" s="6" t="s">
        <v>130</v>
      </c>
      <c r="H12" s="68">
        <v>204.5</v>
      </c>
      <c r="I12" s="68">
        <v>0</v>
      </c>
      <c r="J12" s="69">
        <f t="shared" si="0"/>
        <v>204.5</v>
      </c>
      <c r="K12" s="68">
        <v>6</v>
      </c>
      <c r="L12" s="68">
        <v>6</v>
      </c>
      <c r="M12" s="68">
        <v>5</v>
      </c>
      <c r="N12" s="70">
        <v>5</v>
      </c>
      <c r="P12" s="71">
        <v>201</v>
      </c>
      <c r="Q12" s="71">
        <v>0</v>
      </c>
      <c r="R12" s="72">
        <f t="shared" si="1"/>
        <v>201</v>
      </c>
      <c r="S12" s="71">
        <v>6</v>
      </c>
      <c r="T12" s="71">
        <v>6.5</v>
      </c>
      <c r="U12" s="71">
        <v>8</v>
      </c>
      <c r="V12" s="73">
        <v>8</v>
      </c>
      <c r="X12" s="74">
        <v>216</v>
      </c>
      <c r="Y12" s="74">
        <v>0</v>
      </c>
      <c r="Z12" s="75">
        <f t="shared" si="2"/>
        <v>216</v>
      </c>
      <c r="AA12" s="74">
        <v>6.5</v>
      </c>
      <c r="AB12" s="74">
        <v>7</v>
      </c>
      <c r="AC12" s="74">
        <v>3</v>
      </c>
      <c r="AD12" s="76">
        <v>3</v>
      </c>
      <c r="BC12" s="12">
        <f t="shared" si="3"/>
        <v>16</v>
      </c>
      <c r="BD12" s="12">
        <f t="shared" si="4"/>
        <v>621.5</v>
      </c>
      <c r="BE12" s="38">
        <f>IF($O$4&gt;0,(LARGE(($N12,$V12,$AD12,$AL12,$AT12,$BB12),1)),"0")</f>
        <v>8</v>
      </c>
      <c r="BF12"/>
      <c r="BG12" s="12">
        <v>201</v>
      </c>
      <c r="BH12" s="12">
        <v>0</v>
      </c>
      <c r="BI12" s="38">
        <f t="shared" si="5"/>
        <v>8</v>
      </c>
      <c r="BJ12" s="12">
        <f t="shared" si="6"/>
        <v>420.5</v>
      </c>
      <c r="BN12" s="6" t="s">
        <v>419</v>
      </c>
    </row>
    <row r="13" spans="1:66" x14ac:dyDescent="0.25">
      <c r="A13" s="6">
        <v>5</v>
      </c>
      <c r="B13" s="6" t="s">
        <v>156</v>
      </c>
      <c r="C13" s="6" t="s">
        <v>258</v>
      </c>
      <c r="D13" s="6" t="s">
        <v>157</v>
      </c>
      <c r="E13" s="6" t="s">
        <v>32</v>
      </c>
      <c r="F13" s="6" t="s">
        <v>127</v>
      </c>
      <c r="H13" s="68">
        <v>190</v>
      </c>
      <c r="I13" s="68">
        <v>0</v>
      </c>
      <c r="J13" s="69">
        <f t="shared" si="0"/>
        <v>190</v>
      </c>
      <c r="K13" s="68">
        <v>5</v>
      </c>
      <c r="L13" s="68">
        <v>5</v>
      </c>
      <c r="M13" s="68">
        <v>7</v>
      </c>
      <c r="N13" s="70">
        <v>7</v>
      </c>
      <c r="P13" s="71">
        <v>211.5</v>
      </c>
      <c r="Q13" s="71">
        <v>0</v>
      </c>
      <c r="R13" s="72">
        <f t="shared" si="1"/>
        <v>211.5</v>
      </c>
      <c r="S13" s="71">
        <v>6.5</v>
      </c>
      <c r="T13" s="71">
        <v>6.5</v>
      </c>
      <c r="U13" s="71">
        <v>4</v>
      </c>
      <c r="V13" s="73">
        <v>4</v>
      </c>
      <c r="X13" s="74">
        <v>215</v>
      </c>
      <c r="Y13" s="74">
        <v>0</v>
      </c>
      <c r="Z13" s="75">
        <f t="shared" si="2"/>
        <v>215</v>
      </c>
      <c r="AA13" s="74">
        <v>5</v>
      </c>
      <c r="AB13" s="74">
        <v>5</v>
      </c>
      <c r="AC13" s="74">
        <v>5</v>
      </c>
      <c r="AD13" s="76">
        <v>5</v>
      </c>
      <c r="BC13" s="12">
        <f t="shared" si="3"/>
        <v>16</v>
      </c>
      <c r="BD13" s="12">
        <f t="shared" si="4"/>
        <v>616.5</v>
      </c>
      <c r="BE13" s="38">
        <f>IF($O$4&gt;0,(LARGE(($N13,$V13,$AD13,$AL13,$AT13,$BB13),1)),"0")</f>
        <v>7</v>
      </c>
      <c r="BF13"/>
      <c r="BG13" s="12">
        <v>190</v>
      </c>
      <c r="BH13" s="12">
        <v>0</v>
      </c>
      <c r="BI13" s="38">
        <f t="shared" si="5"/>
        <v>9</v>
      </c>
      <c r="BJ13" s="12">
        <f t="shared" si="6"/>
        <v>426.5</v>
      </c>
      <c r="BL13" s="6">
        <v>1</v>
      </c>
    </row>
    <row r="14" spans="1:66" x14ac:dyDescent="0.25">
      <c r="A14" s="6">
        <v>6</v>
      </c>
      <c r="B14" s="6" t="s">
        <v>150</v>
      </c>
      <c r="C14" s="6" t="s">
        <v>266</v>
      </c>
      <c r="D14" s="6" t="s">
        <v>151</v>
      </c>
      <c r="E14" s="6" t="s">
        <v>32</v>
      </c>
      <c r="F14" s="6" t="s">
        <v>124</v>
      </c>
      <c r="H14" s="68">
        <v>211</v>
      </c>
      <c r="I14" s="68">
        <v>0</v>
      </c>
      <c r="J14" s="69">
        <f t="shared" si="0"/>
        <v>211</v>
      </c>
      <c r="K14" s="68">
        <v>6</v>
      </c>
      <c r="L14" s="68">
        <v>6</v>
      </c>
      <c r="M14" s="68">
        <v>4</v>
      </c>
      <c r="N14" s="70">
        <v>4</v>
      </c>
      <c r="P14" s="71">
        <v>201</v>
      </c>
      <c r="Q14" s="71">
        <v>0</v>
      </c>
      <c r="R14" s="72">
        <f t="shared" si="1"/>
        <v>201</v>
      </c>
      <c r="S14" s="71">
        <v>6</v>
      </c>
      <c r="T14" s="71">
        <v>6</v>
      </c>
      <c r="U14" s="71">
        <v>9</v>
      </c>
      <c r="V14" s="73">
        <v>9</v>
      </c>
      <c r="X14" s="74">
        <v>209.5</v>
      </c>
      <c r="Y14" s="74">
        <v>0</v>
      </c>
      <c r="Z14" s="75">
        <f t="shared" si="2"/>
        <v>209.5</v>
      </c>
      <c r="AA14" s="74">
        <v>5</v>
      </c>
      <c r="AB14" s="74">
        <v>6</v>
      </c>
      <c r="AC14" s="74">
        <v>6</v>
      </c>
      <c r="AD14" s="76">
        <v>6</v>
      </c>
      <c r="BC14" s="12">
        <f t="shared" si="3"/>
        <v>19</v>
      </c>
      <c r="BD14" s="12">
        <f t="shared" si="4"/>
        <v>621.5</v>
      </c>
      <c r="BE14" s="38">
        <f>IF($O$4&gt;0,(LARGE(($N14,$V14,$AD14,$AL14,$AT14,$BB14),1)),"0")</f>
        <v>9</v>
      </c>
      <c r="BF14"/>
      <c r="BG14" s="12">
        <v>201</v>
      </c>
      <c r="BH14" s="12">
        <v>0</v>
      </c>
      <c r="BI14" s="38">
        <f t="shared" si="5"/>
        <v>10</v>
      </c>
      <c r="BJ14" s="12">
        <f t="shared" si="6"/>
        <v>420.5</v>
      </c>
      <c r="BL14" s="6">
        <v>2</v>
      </c>
    </row>
    <row r="15" spans="1:66" x14ac:dyDescent="0.25">
      <c r="A15" s="6">
        <v>7</v>
      </c>
      <c r="B15" s="6" t="s">
        <v>311</v>
      </c>
      <c r="C15" s="6" t="s">
        <v>369</v>
      </c>
      <c r="D15" s="6" t="s">
        <v>312</v>
      </c>
      <c r="E15" s="6" t="s">
        <v>32</v>
      </c>
      <c r="F15" s="6" t="s">
        <v>124</v>
      </c>
      <c r="J15" s="69">
        <f t="shared" si="0"/>
        <v>0</v>
      </c>
      <c r="N15" s="70">
        <v>99</v>
      </c>
      <c r="P15" s="71">
        <v>210.5</v>
      </c>
      <c r="Q15" s="71">
        <v>0</v>
      </c>
      <c r="R15" s="72">
        <f t="shared" si="1"/>
        <v>210.5</v>
      </c>
      <c r="S15" s="71">
        <v>6.5</v>
      </c>
      <c r="T15" s="71">
        <v>7</v>
      </c>
      <c r="U15" s="71">
        <v>5</v>
      </c>
      <c r="V15" s="73">
        <v>5</v>
      </c>
      <c r="Z15" s="75">
        <f t="shared" si="2"/>
        <v>0</v>
      </c>
      <c r="AD15" s="76">
        <v>99</v>
      </c>
      <c r="BC15" s="12">
        <f t="shared" si="3"/>
        <v>203</v>
      </c>
      <c r="BD15" s="12">
        <f t="shared" si="4"/>
        <v>210.5</v>
      </c>
      <c r="BE15" s="38">
        <f>IF($O$4&gt;0,(LARGE(($N15,$V15,$AD15,$AL15,$AT15,$BB15),1)),"0")</f>
        <v>99</v>
      </c>
      <c r="BF15"/>
      <c r="BG15" s="12">
        <v>0</v>
      </c>
      <c r="BH15" s="12">
        <v>0</v>
      </c>
      <c r="BI15" s="38">
        <f t="shared" si="5"/>
        <v>104</v>
      </c>
      <c r="BJ15" s="12">
        <f t="shared" si="6"/>
        <v>210.5</v>
      </c>
    </row>
    <row r="16" spans="1:66" x14ac:dyDescent="0.25">
      <c r="A16" s="6">
        <v>8</v>
      </c>
      <c r="B16" s="6" t="s">
        <v>313</v>
      </c>
      <c r="C16" s="6" t="s">
        <v>370</v>
      </c>
      <c r="D16" s="6" t="s">
        <v>314</v>
      </c>
      <c r="E16" s="6" t="s">
        <v>32</v>
      </c>
      <c r="F16" s="6" t="s">
        <v>166</v>
      </c>
      <c r="J16" s="69">
        <f t="shared" si="0"/>
        <v>0</v>
      </c>
      <c r="N16" s="70">
        <v>99</v>
      </c>
      <c r="P16" s="71">
        <v>208.5</v>
      </c>
      <c r="Q16" s="71">
        <v>0</v>
      </c>
      <c r="R16" s="72">
        <f t="shared" si="1"/>
        <v>208.5</v>
      </c>
      <c r="S16" s="71">
        <v>6.5</v>
      </c>
      <c r="T16" s="71">
        <v>6.5</v>
      </c>
      <c r="U16" s="71">
        <v>6</v>
      </c>
      <c r="V16" s="73">
        <v>6</v>
      </c>
      <c r="Z16" s="75">
        <f t="shared" si="2"/>
        <v>0</v>
      </c>
      <c r="AD16" s="76">
        <v>99</v>
      </c>
      <c r="BC16" s="12">
        <f t="shared" si="3"/>
        <v>204</v>
      </c>
      <c r="BD16" s="12">
        <f t="shared" si="4"/>
        <v>208.5</v>
      </c>
      <c r="BE16" s="38">
        <f>IF($O$4&gt;0,(LARGE(($N16,$V16,$AD16,$AL16,$AT16,$BB16),1)),"0")</f>
        <v>99</v>
      </c>
      <c r="BF16"/>
      <c r="BG16" s="12">
        <v>0</v>
      </c>
      <c r="BH16" s="12">
        <v>0</v>
      </c>
      <c r="BI16" s="38">
        <f t="shared" si="5"/>
        <v>105</v>
      </c>
      <c r="BJ16" s="12">
        <f t="shared" si="6"/>
        <v>208.5</v>
      </c>
    </row>
    <row r="17" spans="1:62" x14ac:dyDescent="0.25">
      <c r="A17" s="6">
        <v>9</v>
      </c>
      <c r="B17" s="6" t="s">
        <v>154</v>
      </c>
      <c r="C17" s="6" t="s">
        <v>258</v>
      </c>
      <c r="D17" s="6" t="s">
        <v>155</v>
      </c>
      <c r="E17" s="6" t="s">
        <v>32</v>
      </c>
      <c r="F17" s="6" t="s">
        <v>127</v>
      </c>
      <c r="H17" s="68">
        <v>200</v>
      </c>
      <c r="I17" s="68">
        <v>0</v>
      </c>
      <c r="J17" s="69">
        <f t="shared" si="0"/>
        <v>200</v>
      </c>
      <c r="K17" s="68">
        <v>5</v>
      </c>
      <c r="L17" s="68">
        <v>5</v>
      </c>
      <c r="M17" s="68">
        <v>6</v>
      </c>
      <c r="N17" s="70">
        <v>6</v>
      </c>
      <c r="R17" s="72">
        <f t="shared" si="1"/>
        <v>0</v>
      </c>
      <c r="V17" s="73">
        <v>99</v>
      </c>
      <c r="Z17" s="75">
        <f t="shared" si="2"/>
        <v>0</v>
      </c>
      <c r="AD17" s="76">
        <v>99</v>
      </c>
      <c r="BC17" s="12">
        <f t="shared" si="3"/>
        <v>204</v>
      </c>
      <c r="BD17" s="12">
        <f t="shared" si="4"/>
        <v>200</v>
      </c>
      <c r="BE17" s="38">
        <f>IF($O$4&gt;0,(LARGE(($N17,$V17,$AD17,$AL17,$AT17,$BB17),1)),"0")</f>
        <v>99</v>
      </c>
      <c r="BF17"/>
      <c r="BG17" s="12">
        <v>0</v>
      </c>
      <c r="BH17" s="12">
        <v>0</v>
      </c>
      <c r="BI17" s="38">
        <f t="shared" si="5"/>
        <v>105</v>
      </c>
      <c r="BJ17" s="12">
        <f t="shared" si="6"/>
        <v>200</v>
      </c>
    </row>
    <row r="18" spans="1:62" x14ac:dyDescent="0.25">
      <c r="A18" s="6">
        <v>10</v>
      </c>
      <c r="B18" s="6" t="s">
        <v>397</v>
      </c>
      <c r="C18" s="6" t="s">
        <v>402</v>
      </c>
      <c r="D18" s="6" t="s">
        <v>398</v>
      </c>
      <c r="E18" s="6" t="s">
        <v>32</v>
      </c>
      <c r="F18" s="6" t="s">
        <v>214</v>
      </c>
      <c r="J18" s="69">
        <f t="shared" si="0"/>
        <v>0</v>
      </c>
      <c r="N18" s="70">
        <v>99</v>
      </c>
      <c r="R18" s="72">
        <f t="shared" si="1"/>
        <v>0</v>
      </c>
      <c r="V18" s="73">
        <v>99</v>
      </c>
      <c r="X18" s="74">
        <v>199.5</v>
      </c>
      <c r="Y18" s="74">
        <v>0</v>
      </c>
      <c r="Z18" s="75">
        <f t="shared" si="2"/>
        <v>199.5</v>
      </c>
      <c r="AA18" s="74">
        <v>5</v>
      </c>
      <c r="AB18" s="74">
        <v>6.5</v>
      </c>
      <c r="AC18" s="74">
        <v>7</v>
      </c>
      <c r="AD18" s="76">
        <v>7</v>
      </c>
      <c r="BC18" s="12">
        <f t="shared" si="3"/>
        <v>205</v>
      </c>
      <c r="BD18" s="12">
        <f t="shared" si="4"/>
        <v>199.5</v>
      </c>
      <c r="BE18" s="38">
        <f>IF($O$4&gt;0,(LARGE(($N18,$V18,$AD18,$AL18,$AT18,$BB18),1)),"0")</f>
        <v>99</v>
      </c>
      <c r="BF18"/>
      <c r="BG18" s="12">
        <v>0</v>
      </c>
      <c r="BH18" s="12">
        <v>0</v>
      </c>
      <c r="BI18" s="38">
        <f t="shared" si="5"/>
        <v>106</v>
      </c>
      <c r="BJ18" s="12">
        <f t="shared" si="6"/>
        <v>199.5</v>
      </c>
    </row>
    <row r="19" spans="1:62" x14ac:dyDescent="0.25">
      <c r="A19" s="6">
        <v>11</v>
      </c>
      <c r="B19" s="6" t="s">
        <v>315</v>
      </c>
      <c r="C19" s="6" t="s">
        <v>371</v>
      </c>
      <c r="D19" s="6" t="s">
        <v>316</v>
      </c>
      <c r="E19" s="6" t="s">
        <v>32</v>
      </c>
      <c r="F19" s="6" t="s">
        <v>166</v>
      </c>
      <c r="J19" s="69">
        <f t="shared" si="0"/>
        <v>0</v>
      </c>
      <c r="N19" s="70">
        <v>99</v>
      </c>
      <c r="P19" s="71">
        <v>201.5</v>
      </c>
      <c r="Q19" s="71">
        <v>0</v>
      </c>
      <c r="R19" s="72">
        <f t="shared" si="1"/>
        <v>201.5</v>
      </c>
      <c r="S19" s="71">
        <v>5</v>
      </c>
      <c r="T19" s="71">
        <v>6.5</v>
      </c>
      <c r="U19" s="71">
        <v>7</v>
      </c>
      <c r="V19" s="73">
        <v>7</v>
      </c>
      <c r="Z19" s="75">
        <f t="shared" si="2"/>
        <v>0</v>
      </c>
      <c r="AD19" s="76">
        <v>99</v>
      </c>
      <c r="BC19" s="12">
        <f t="shared" si="3"/>
        <v>205</v>
      </c>
      <c r="BD19" s="12">
        <f t="shared" si="4"/>
        <v>201.5</v>
      </c>
      <c r="BE19" s="38">
        <f>IF($O$4&gt;0,(LARGE(($N19,$V19,$AD19,$AL19,$AT19,$BB19),1)),"0")</f>
        <v>99</v>
      </c>
      <c r="BF19"/>
      <c r="BG19" s="12">
        <v>0</v>
      </c>
      <c r="BH19" s="12">
        <v>0</v>
      </c>
      <c r="BI19" s="38">
        <f t="shared" si="5"/>
        <v>106</v>
      </c>
      <c r="BJ19" s="12">
        <f t="shared" si="6"/>
        <v>201.5</v>
      </c>
    </row>
    <row r="20" spans="1:62" x14ac:dyDescent="0.25">
      <c r="A20" s="6">
        <v>12</v>
      </c>
      <c r="B20" s="6" t="s">
        <v>399</v>
      </c>
      <c r="C20" s="6" t="s">
        <v>403</v>
      </c>
      <c r="D20" s="6" t="s">
        <v>400</v>
      </c>
      <c r="E20" s="6" t="s">
        <v>32</v>
      </c>
      <c r="F20" s="6" t="s">
        <v>195</v>
      </c>
      <c r="J20" s="69">
        <f t="shared" si="0"/>
        <v>0</v>
      </c>
      <c r="N20" s="70">
        <v>99</v>
      </c>
      <c r="R20" s="72">
        <f t="shared" si="1"/>
        <v>0</v>
      </c>
      <c r="V20" s="73">
        <v>99</v>
      </c>
      <c r="X20" s="74">
        <v>197</v>
      </c>
      <c r="Y20" s="74">
        <v>0</v>
      </c>
      <c r="Z20" s="75">
        <f t="shared" si="2"/>
        <v>197</v>
      </c>
      <c r="AA20" s="74">
        <v>5</v>
      </c>
      <c r="AB20" s="74">
        <v>5</v>
      </c>
      <c r="AC20" s="74">
        <v>8</v>
      </c>
      <c r="AD20" s="76">
        <v>8</v>
      </c>
      <c r="BC20" s="12">
        <f t="shared" si="3"/>
        <v>206</v>
      </c>
      <c r="BD20" s="12">
        <f t="shared" si="4"/>
        <v>197</v>
      </c>
      <c r="BE20" s="38">
        <f>IF($O$4&gt;0,(LARGE(($N20,$V20,$AD20,$AL20,$AT20,$BB20),1)),"0")</f>
        <v>99</v>
      </c>
      <c r="BF20"/>
      <c r="BG20" s="12">
        <v>0</v>
      </c>
      <c r="BH20" s="12">
        <v>0</v>
      </c>
      <c r="BI20" s="38">
        <f t="shared" si="5"/>
        <v>107</v>
      </c>
      <c r="BJ20" s="12">
        <f t="shared" si="6"/>
        <v>197</v>
      </c>
    </row>
  </sheetData>
  <sheetProtection sheet="1" objects="1" scenarios="1"/>
  <sortState xmlns:xlrd2="http://schemas.microsoft.com/office/spreadsheetml/2017/richdata2" ref="A9:XFD21">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2" priority="1" stopIfTrue="1" operator="greaterThanOrEqual">
      <formula>$BL$6</formula>
    </cfRule>
  </conditionalFormatting>
  <dataValidations count="9">
    <dataValidation type="list" allowBlank="1" showInputMessage="1" showErrorMessage="1" sqref="BM1:BM2 BM9:BM65386" xr:uid="{00000000-0002-0000-0900-000001000000}">
      <formula1>"ja,nee"</formula1>
    </dataValidation>
    <dataValidation operator="lessThanOrEqual" allowBlank="1" showInputMessage="1" showErrorMessage="1" sqref="BC9:BE20 AH8 AP8 AX8 J8:J20 J1:J2 R1:R2 AX1:AX2 AP1:AP2 AH1:AH2 Z1:Z2 BC1:BK8 BL1:BL4 BL7:BL8 Z8:Z20 R8:R20 BI9:BJ20" xr:uid="{00000000-0002-0000-0900-000002000000}"/>
    <dataValidation type="decimal" allowBlank="1" showInputMessage="1" showErrorMessage="1" sqref="H1:I2 P1:Q2 AV1:AW2 AN1:AO2 AF1:AG2 X1:Y2 H8:I65386 X8:Y65386 P8:Q65386 AF8:AG65386 AN8:AO65386 AV8:AW65386" xr:uid="{00000000-0002-0000-0900-000003000000}">
      <formula1>0</formula1>
      <formula2>400</formula2>
    </dataValidation>
    <dataValidation type="decimal" allowBlank="1" showInputMessage="1" showErrorMessage="1" sqref="K1:L2 S1:T2 AY1:AZ2 AQ1:AR2 AI1:AJ2 AA1:AB2 K8:L65386 AA8:AB65386 S8:T65386 AI8:AJ65386 AQ8:AR65386 AY8:AZ65386" xr:uid="{00000000-0002-0000-0900-000004000000}">
      <formula1>0</formula1>
      <formula2>99</formula2>
    </dataValidation>
    <dataValidation type="whole" allowBlank="1" showInputMessage="1" showErrorMessage="1" sqref="M1:N2 U1:V2 BA1:BB2 AS1:AT2 AK1:AL2 AC1:AD2 M8:N65386 AC8:AD65386 U8:V65386 AK8:AL65386 AS8:AT65386 BA8:BB65386" xr:uid="{00000000-0002-0000-0900-000005000000}">
      <formula1>0</formula1>
      <formula2>999</formula2>
    </dataValidation>
    <dataValidation type="whole" operator="lessThanOrEqual" allowBlank="1" showInputMessage="1" showErrorMessage="1" sqref="BL6" xr:uid="{00000000-0002-0000-0900-000006000000}">
      <formula1>400</formula1>
    </dataValidation>
    <dataValidation type="whole" operator="lessThanOrEqual" allowBlank="1" showInputMessage="1" showErrorMessage="1" sqref="BL5" xr:uid="{00000000-0002-0000-0900-000007000000}">
      <formula1>99</formula1>
    </dataValidation>
    <dataValidation type="whole" allowBlank="1" showInputMessage="1" showErrorMessage="1" sqref="O3:V3" xr:uid="{00000000-0002-0000-0900-000008000000}">
      <formula1>0</formula1>
      <formula2>99</formula2>
    </dataValidation>
    <dataValidation type="decimal" operator="lessThanOrEqual" allowBlank="1" showInputMessage="1" showErrorMessage="1" sqref="BK9:BL20 BG9:BH20 BC21:BL65386 J21:J65386 Z21:Z65386 R21:R65386 AH9:AH65386 AP9:AP65386 AX9:AX65386" xr:uid="{00000000-0002-0000-09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4"/>
  <dimension ref="A1:BN15"/>
  <sheetViews>
    <sheetView workbookViewId="0">
      <pane xSplit="5" ySplit="8" topLeftCell="T9" activePane="bottomRight" state="frozen"/>
      <selection activeCell="C5" sqref="C5:E5"/>
      <selection pane="topRight" activeCell="C5" sqref="C5:E5"/>
      <selection pane="bottomLeft" activeCell="C5" sqref="C5:E5"/>
      <selection pane="bottomRight" activeCell="BL15" sqref="BL1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3</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33</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210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128</v>
      </c>
      <c r="C9" s="6" t="s">
        <v>259</v>
      </c>
      <c r="D9" s="6" t="s">
        <v>129</v>
      </c>
      <c r="E9" s="6" t="s">
        <v>33</v>
      </c>
      <c r="F9" s="6" t="s">
        <v>130</v>
      </c>
      <c r="H9" s="68">
        <v>63</v>
      </c>
      <c r="I9" s="68">
        <v>0</v>
      </c>
      <c r="J9" s="69">
        <f t="shared" ref="J9:J15" si="0">H9+I9</f>
        <v>63</v>
      </c>
      <c r="K9" s="68">
        <v>60</v>
      </c>
      <c r="L9" s="68">
        <v>65</v>
      </c>
      <c r="M9" s="68">
        <v>1</v>
      </c>
      <c r="N9" s="70">
        <v>1</v>
      </c>
      <c r="P9" s="71">
        <v>225.5</v>
      </c>
      <c r="Q9" s="71">
        <v>0</v>
      </c>
      <c r="R9" s="72">
        <f t="shared" ref="R9:R15" si="1">P9+Q9</f>
        <v>225.5</v>
      </c>
      <c r="S9" s="71">
        <v>6</v>
      </c>
      <c r="T9" s="71">
        <v>7</v>
      </c>
      <c r="U9" s="71">
        <v>3</v>
      </c>
      <c r="V9" s="73">
        <v>3</v>
      </c>
      <c r="X9" s="74">
        <v>228</v>
      </c>
      <c r="Y9" s="74">
        <v>0</v>
      </c>
      <c r="Z9" s="75">
        <f t="shared" ref="Z9:Z15" si="2">X9+Y9</f>
        <v>228</v>
      </c>
      <c r="AA9" s="74">
        <v>6.5</v>
      </c>
      <c r="AB9" s="74">
        <v>6.5</v>
      </c>
      <c r="AC9" s="74">
        <v>1</v>
      </c>
      <c r="AD9" s="76">
        <v>1</v>
      </c>
      <c r="BC9" s="12">
        <f t="shared" ref="BC9:BC15" si="3">N9+V9+AD9+AL9+AT9+BB9</f>
        <v>5</v>
      </c>
      <c r="BD9" s="12">
        <f t="shared" ref="BD9:BD15" si="4">J9+R9+Z9+AH9+AP9+AX9</f>
        <v>516.5</v>
      </c>
      <c r="BE9" s="38">
        <f>IF($O$4&gt;0,(LARGE(($N9,$V9,$AD9,$AL9,$AT9,$BB9),1)),"0")</f>
        <v>3</v>
      </c>
      <c r="BF9"/>
      <c r="BG9" s="12">
        <v>225.5</v>
      </c>
      <c r="BH9" s="12">
        <v>0</v>
      </c>
      <c r="BI9" s="38">
        <f t="shared" ref="BI9:BI15" si="5">BC9-BE9-BF9</f>
        <v>2</v>
      </c>
      <c r="BJ9" s="12">
        <f t="shared" ref="BJ9:BJ15" si="6">BD9-BG9-BH9</f>
        <v>291</v>
      </c>
      <c r="BK9" s="6">
        <v>1</v>
      </c>
      <c r="BN9" s="6" t="s">
        <v>404</v>
      </c>
    </row>
    <row r="10" spans="1:66" x14ac:dyDescent="0.25">
      <c r="A10" s="6">
        <v>2</v>
      </c>
      <c r="B10" s="6" t="s">
        <v>131</v>
      </c>
      <c r="C10" s="6" t="s">
        <v>260</v>
      </c>
      <c r="D10" s="6" t="s">
        <v>132</v>
      </c>
      <c r="E10" s="6" t="s">
        <v>33</v>
      </c>
      <c r="F10" s="6" t="s">
        <v>124</v>
      </c>
      <c r="H10" s="68">
        <v>60.713999999999999</v>
      </c>
      <c r="I10" s="68">
        <v>0</v>
      </c>
      <c r="J10" s="69">
        <f t="shared" si="0"/>
        <v>60.713999999999999</v>
      </c>
      <c r="K10" s="68">
        <v>60</v>
      </c>
      <c r="L10" s="68">
        <v>65</v>
      </c>
      <c r="M10" s="68">
        <v>2</v>
      </c>
      <c r="N10" s="70">
        <v>2</v>
      </c>
      <c r="P10" s="71">
        <v>234</v>
      </c>
      <c r="Q10" s="71">
        <v>0</v>
      </c>
      <c r="R10" s="72">
        <f t="shared" si="1"/>
        <v>234</v>
      </c>
      <c r="S10" s="71">
        <v>6.5</v>
      </c>
      <c r="T10" s="71">
        <v>7</v>
      </c>
      <c r="U10" s="71">
        <v>1</v>
      </c>
      <c r="V10" s="73">
        <v>1</v>
      </c>
      <c r="X10" s="74">
        <v>206.5</v>
      </c>
      <c r="Y10" s="74">
        <v>0</v>
      </c>
      <c r="Z10" s="75">
        <f t="shared" si="2"/>
        <v>206.5</v>
      </c>
      <c r="AA10" s="74">
        <v>6.5</v>
      </c>
      <c r="AB10" s="74">
        <v>6</v>
      </c>
      <c r="AC10" s="74">
        <v>4</v>
      </c>
      <c r="AD10" s="76">
        <v>4</v>
      </c>
      <c r="BC10" s="12">
        <f t="shared" si="3"/>
        <v>7</v>
      </c>
      <c r="BD10" s="12">
        <f t="shared" si="4"/>
        <v>501.214</v>
      </c>
      <c r="BE10" s="38">
        <f>IF($O$4&gt;0,(LARGE(($N10,$V10,$AD10,$AL10,$AT10,$BB10),1)),"0")</f>
        <v>4</v>
      </c>
      <c r="BF10"/>
      <c r="BG10" s="12">
        <v>206.5</v>
      </c>
      <c r="BH10" s="12">
        <v>0</v>
      </c>
      <c r="BI10" s="38">
        <f t="shared" si="5"/>
        <v>3</v>
      </c>
      <c r="BJ10" s="12">
        <f t="shared" si="6"/>
        <v>294.714</v>
      </c>
      <c r="BK10" s="6">
        <v>2</v>
      </c>
      <c r="BN10" s="6" t="s">
        <v>405</v>
      </c>
    </row>
    <row r="11" spans="1:66" x14ac:dyDescent="0.25">
      <c r="A11" s="6">
        <v>3</v>
      </c>
      <c r="B11" s="6" t="s">
        <v>135</v>
      </c>
      <c r="C11" s="6" t="s">
        <v>262</v>
      </c>
      <c r="D11" s="6" t="s">
        <v>136</v>
      </c>
      <c r="E11" s="6" t="s">
        <v>33</v>
      </c>
      <c r="F11" s="6" t="s">
        <v>137</v>
      </c>
      <c r="H11" s="68">
        <v>59.570999999999998</v>
      </c>
      <c r="I11" s="68">
        <v>0</v>
      </c>
      <c r="J11" s="69">
        <f t="shared" si="0"/>
        <v>59.570999999999998</v>
      </c>
      <c r="K11" s="68">
        <v>60</v>
      </c>
      <c r="L11" s="68">
        <v>60</v>
      </c>
      <c r="M11" s="68">
        <v>3</v>
      </c>
      <c r="N11" s="70">
        <v>3</v>
      </c>
      <c r="P11" s="71">
        <v>230</v>
      </c>
      <c r="Q11" s="71">
        <v>0</v>
      </c>
      <c r="R11" s="72">
        <f t="shared" si="1"/>
        <v>230</v>
      </c>
      <c r="S11" s="71">
        <v>7</v>
      </c>
      <c r="T11" s="71">
        <v>7</v>
      </c>
      <c r="U11" s="71">
        <v>2</v>
      </c>
      <c r="V11" s="73">
        <v>2</v>
      </c>
      <c r="X11" s="74">
        <v>201.5</v>
      </c>
      <c r="Y11" s="74">
        <v>0</v>
      </c>
      <c r="Z11" s="75">
        <f t="shared" si="2"/>
        <v>201.5</v>
      </c>
      <c r="AA11" s="74">
        <v>7</v>
      </c>
      <c r="AB11" s="74">
        <v>6</v>
      </c>
      <c r="AC11" s="74">
        <v>5</v>
      </c>
      <c r="AD11" s="76">
        <v>5</v>
      </c>
      <c r="BC11" s="12">
        <f t="shared" si="3"/>
        <v>10</v>
      </c>
      <c r="BD11" s="12">
        <f t="shared" si="4"/>
        <v>491.07100000000003</v>
      </c>
      <c r="BE11" s="38">
        <f>IF($O$4&gt;0,(LARGE(($N11,$V11,$AD11,$AL11,$AT11,$BB11),1)),"0")</f>
        <v>5</v>
      </c>
      <c r="BF11"/>
      <c r="BG11" s="12">
        <v>201.5</v>
      </c>
      <c r="BH11" s="12">
        <v>0</v>
      </c>
      <c r="BI11" s="38">
        <f t="shared" si="5"/>
        <v>5</v>
      </c>
      <c r="BJ11" s="12">
        <f t="shared" si="6"/>
        <v>289.57100000000003</v>
      </c>
      <c r="BK11" s="6">
        <v>3</v>
      </c>
    </row>
    <row r="12" spans="1:66" x14ac:dyDescent="0.25">
      <c r="A12" s="6">
        <v>4</v>
      </c>
      <c r="B12" s="6" t="s">
        <v>317</v>
      </c>
      <c r="C12" s="6" t="s">
        <v>372</v>
      </c>
      <c r="D12" s="6" t="s">
        <v>318</v>
      </c>
      <c r="E12" s="6" t="s">
        <v>33</v>
      </c>
      <c r="F12" s="6" t="s">
        <v>171</v>
      </c>
      <c r="J12" s="69">
        <f t="shared" si="0"/>
        <v>0</v>
      </c>
      <c r="N12" s="70">
        <v>99</v>
      </c>
      <c r="P12" s="71">
        <v>225</v>
      </c>
      <c r="Q12" s="71">
        <v>0</v>
      </c>
      <c r="R12" s="72">
        <f t="shared" si="1"/>
        <v>225</v>
      </c>
      <c r="S12" s="71">
        <v>7</v>
      </c>
      <c r="T12" s="71">
        <v>7</v>
      </c>
      <c r="U12" s="71">
        <v>4</v>
      </c>
      <c r="V12" s="73">
        <v>4</v>
      </c>
      <c r="X12" s="74">
        <v>223.5</v>
      </c>
      <c r="Y12" s="74">
        <v>0</v>
      </c>
      <c r="Z12" s="75">
        <f t="shared" si="2"/>
        <v>223.5</v>
      </c>
      <c r="AA12" s="74">
        <v>6.5</v>
      </c>
      <c r="AB12" s="74">
        <v>7</v>
      </c>
      <c r="AC12" s="74">
        <v>2</v>
      </c>
      <c r="AD12" s="76">
        <v>2</v>
      </c>
      <c r="BC12" s="12">
        <f t="shared" si="3"/>
        <v>105</v>
      </c>
      <c r="BD12" s="12">
        <f t="shared" si="4"/>
        <v>448.5</v>
      </c>
      <c r="BE12" s="38">
        <f>IF($O$4&gt;0,(LARGE(($N12,$V12,$AD12,$AL12,$AT12,$BB12),1)),"0")</f>
        <v>99</v>
      </c>
      <c r="BF12"/>
      <c r="BG12" s="12">
        <v>0</v>
      </c>
      <c r="BH12" s="12">
        <v>0</v>
      </c>
      <c r="BI12" s="38">
        <f t="shared" si="5"/>
        <v>6</v>
      </c>
      <c r="BJ12" s="12">
        <f t="shared" si="6"/>
        <v>448.5</v>
      </c>
      <c r="BL12" s="6">
        <v>1</v>
      </c>
    </row>
    <row r="13" spans="1:66" x14ac:dyDescent="0.25">
      <c r="A13" s="6">
        <v>5</v>
      </c>
      <c r="B13" s="6" t="s">
        <v>319</v>
      </c>
      <c r="C13" s="6" t="s">
        <v>373</v>
      </c>
      <c r="D13" s="6" t="s">
        <v>320</v>
      </c>
      <c r="E13" s="6" t="s">
        <v>33</v>
      </c>
      <c r="F13" s="6" t="s">
        <v>124</v>
      </c>
      <c r="J13" s="69">
        <f t="shared" si="0"/>
        <v>0</v>
      </c>
      <c r="N13" s="70">
        <v>99</v>
      </c>
      <c r="P13" s="71">
        <v>207</v>
      </c>
      <c r="Q13" s="71">
        <v>0</v>
      </c>
      <c r="R13" s="72">
        <f t="shared" si="1"/>
        <v>207</v>
      </c>
      <c r="S13" s="71">
        <v>6</v>
      </c>
      <c r="T13" s="71">
        <v>7</v>
      </c>
      <c r="U13" s="71">
        <v>5</v>
      </c>
      <c r="V13" s="73">
        <v>5</v>
      </c>
      <c r="X13" s="74">
        <v>212</v>
      </c>
      <c r="Y13" s="74">
        <v>0</v>
      </c>
      <c r="Z13" s="75">
        <f t="shared" si="2"/>
        <v>212</v>
      </c>
      <c r="AA13" s="74">
        <v>6.5</v>
      </c>
      <c r="AB13" s="74">
        <v>6</v>
      </c>
      <c r="AC13" s="74">
        <v>3</v>
      </c>
      <c r="AD13" s="76">
        <v>3</v>
      </c>
      <c r="BC13" s="12">
        <f t="shared" si="3"/>
        <v>107</v>
      </c>
      <c r="BD13" s="12">
        <f t="shared" si="4"/>
        <v>419</v>
      </c>
      <c r="BE13" s="38">
        <f>IF($O$4&gt;0,(LARGE(($N13,$V13,$AD13,$AL13,$AT13,$BB13),1)),"0")</f>
        <v>99</v>
      </c>
      <c r="BF13"/>
      <c r="BG13" s="12">
        <v>0</v>
      </c>
      <c r="BH13" s="12">
        <v>0</v>
      </c>
      <c r="BI13" s="38">
        <f t="shared" si="5"/>
        <v>8</v>
      </c>
      <c r="BJ13" s="12">
        <f t="shared" si="6"/>
        <v>419</v>
      </c>
      <c r="BL13" s="6">
        <v>2</v>
      </c>
    </row>
    <row r="14" spans="1:66" x14ac:dyDescent="0.25">
      <c r="A14" s="6">
        <v>6</v>
      </c>
      <c r="B14" s="6" t="s">
        <v>138</v>
      </c>
      <c r="C14" s="6" t="s">
        <v>258</v>
      </c>
      <c r="D14" s="6" t="s">
        <v>139</v>
      </c>
      <c r="E14" s="6" t="s">
        <v>33</v>
      </c>
      <c r="F14" s="6" t="s">
        <v>127</v>
      </c>
      <c r="H14" s="68">
        <v>59</v>
      </c>
      <c r="I14" s="68">
        <v>0</v>
      </c>
      <c r="J14" s="69">
        <f t="shared" si="0"/>
        <v>59</v>
      </c>
      <c r="K14" s="68">
        <v>60</v>
      </c>
      <c r="L14" s="68">
        <v>60</v>
      </c>
      <c r="M14" s="68">
        <v>4</v>
      </c>
      <c r="N14" s="70">
        <v>4</v>
      </c>
      <c r="R14" s="72">
        <f t="shared" si="1"/>
        <v>0</v>
      </c>
      <c r="V14" s="73">
        <v>99</v>
      </c>
      <c r="Z14" s="75">
        <f t="shared" si="2"/>
        <v>0</v>
      </c>
      <c r="AD14" s="76">
        <v>99</v>
      </c>
      <c r="BC14" s="12">
        <f t="shared" si="3"/>
        <v>202</v>
      </c>
      <c r="BD14" s="12">
        <f t="shared" si="4"/>
        <v>59</v>
      </c>
      <c r="BE14" s="38">
        <f>IF($O$4&gt;0,(LARGE(($N14,$V14,$AD14,$AL14,$AT14,$BB14),1)),"0")</f>
        <v>99</v>
      </c>
      <c r="BF14"/>
      <c r="BG14" s="12">
        <v>0</v>
      </c>
      <c r="BH14" s="12">
        <v>0</v>
      </c>
      <c r="BI14" s="38">
        <f t="shared" si="5"/>
        <v>103</v>
      </c>
      <c r="BJ14" s="12">
        <f t="shared" si="6"/>
        <v>59</v>
      </c>
    </row>
    <row r="15" spans="1:66" x14ac:dyDescent="0.25">
      <c r="A15" s="6">
        <v>7</v>
      </c>
      <c r="B15" s="6" t="s">
        <v>321</v>
      </c>
      <c r="C15" s="6" t="s">
        <v>374</v>
      </c>
      <c r="D15" s="6" t="s">
        <v>322</v>
      </c>
      <c r="E15" s="6" t="s">
        <v>33</v>
      </c>
      <c r="F15" s="6" t="s">
        <v>127</v>
      </c>
      <c r="J15" s="69">
        <f t="shared" si="0"/>
        <v>0</v>
      </c>
      <c r="N15" s="70">
        <v>99</v>
      </c>
      <c r="P15" s="71">
        <v>201</v>
      </c>
      <c r="Q15" s="71">
        <v>0</v>
      </c>
      <c r="R15" s="72">
        <f t="shared" si="1"/>
        <v>201</v>
      </c>
      <c r="S15" s="71">
        <v>5</v>
      </c>
      <c r="T15" s="71">
        <v>6.5</v>
      </c>
      <c r="U15" s="71">
        <v>6</v>
      </c>
      <c r="V15" s="73">
        <v>6</v>
      </c>
      <c r="Z15" s="75">
        <f t="shared" si="2"/>
        <v>0</v>
      </c>
      <c r="AD15" s="76">
        <v>99</v>
      </c>
      <c r="BC15" s="12">
        <f t="shared" si="3"/>
        <v>204</v>
      </c>
      <c r="BD15" s="12">
        <f t="shared" si="4"/>
        <v>201</v>
      </c>
      <c r="BE15" s="38">
        <f>IF($O$4&gt;0,(LARGE(($N15,$V15,$AD15,$AL15,$AT15,$BB15),1)),"0")</f>
        <v>99</v>
      </c>
      <c r="BF15"/>
      <c r="BG15" s="12">
        <v>0</v>
      </c>
      <c r="BH15" s="12">
        <v>0</v>
      </c>
      <c r="BI15" s="38">
        <f t="shared" si="5"/>
        <v>105</v>
      </c>
      <c r="BJ15" s="12">
        <f t="shared" si="6"/>
        <v>201</v>
      </c>
    </row>
  </sheetData>
  <sheetProtection sheet="1" objects="1" scenarios="1"/>
  <sortState xmlns:xlrd2="http://schemas.microsoft.com/office/spreadsheetml/2017/richdata2" ref="A9:XFD16">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1" priority="1" stopIfTrue="1" operator="greaterThanOrEqual">
      <formula>$BL$6</formula>
    </cfRule>
  </conditionalFormatting>
  <dataValidations count="9">
    <dataValidation type="list" allowBlank="1" showInputMessage="1" showErrorMessage="1" sqref="BM1:BM2 BM9:BM65386" xr:uid="{00000000-0002-0000-0A00-000001000000}">
      <formula1>"ja,nee"</formula1>
    </dataValidation>
    <dataValidation operator="lessThanOrEqual" allowBlank="1" showInputMessage="1" showErrorMessage="1" sqref="BC9:BE15 AH8 AP8 AX8 J8:J15 J1:J2 R1:R2 AX1:AX2 AP1:AP2 AH1:AH2 Z1:Z2 BC1:BK8 BL1:BL4 BL7:BL8 Z8:Z15 R8:R15 BI9:BJ15" xr:uid="{00000000-0002-0000-0A00-000002000000}"/>
    <dataValidation type="decimal" allowBlank="1" showInputMessage="1" showErrorMessage="1" sqref="H1:I2 P1:Q2 AV1:AW2 AN1:AO2 AF1:AG2 X1:Y2 H8:I65386 X8:Y65386 P8:Q65386 AF8:AG65386 AN8:AO65386 AV8:AW65386" xr:uid="{00000000-0002-0000-0A00-000003000000}">
      <formula1>0</formula1>
      <formula2>400</formula2>
    </dataValidation>
    <dataValidation type="decimal" allowBlank="1" showInputMessage="1" showErrorMessage="1" sqref="K1:L2 S1:T2 AY1:AZ2 AQ1:AR2 AI1:AJ2 AA1:AB2 K8:L65386 AA8:AB65386 S8:T65386 AI8:AJ65386 AQ8:AR65386 AY8:AZ65386" xr:uid="{00000000-0002-0000-0A00-000004000000}">
      <formula1>0</formula1>
      <formula2>99</formula2>
    </dataValidation>
    <dataValidation type="whole" allowBlank="1" showInputMessage="1" showErrorMessage="1" sqref="M1:N2 U1:V2 BA1:BB2 AS1:AT2 AK1:AL2 AC1:AD2 M8:N65386 AC8:AD65386 U8:V65386 AK8:AL65386 AS8:AT65386 BA8:BB65386" xr:uid="{00000000-0002-0000-0A00-000005000000}">
      <formula1>0</formula1>
      <formula2>999</formula2>
    </dataValidation>
    <dataValidation type="whole" operator="lessThanOrEqual" allowBlank="1" showInputMessage="1" showErrorMessage="1" sqref="BL6" xr:uid="{00000000-0002-0000-0A00-000006000000}">
      <formula1>400</formula1>
    </dataValidation>
    <dataValidation type="whole" operator="lessThanOrEqual" allowBlank="1" showInputMessage="1" showErrorMessage="1" sqref="BL5" xr:uid="{00000000-0002-0000-0A00-000007000000}">
      <formula1>99</formula1>
    </dataValidation>
    <dataValidation type="whole" allowBlank="1" showInputMessage="1" showErrorMessage="1" sqref="O3:V3" xr:uid="{00000000-0002-0000-0A00-000008000000}">
      <formula1>0</formula1>
      <formula2>99</formula2>
    </dataValidation>
    <dataValidation type="decimal" operator="lessThanOrEqual" allowBlank="1" showInputMessage="1" showErrorMessage="1" sqref="BK9:BL15 BG9:BH15 R16:R65386 J16:J65386 Z16:Z65386 AH9:AH65386 AP9:AP65386 AX9:AX65386 BC16:BL65386" xr:uid="{00000000-0002-0000-0A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30</xdr:col>
                    <xdr:colOff>0</xdr:colOff>
                    <xdr:row>7</xdr:row>
                    <xdr:rowOff>12700</xdr:rowOff>
                  </from>
                  <to>
                    <xdr:col>30</xdr:col>
                    <xdr:colOff>0</xdr:colOff>
                    <xdr:row>7</xdr:row>
                    <xdr:rowOff>184150</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38</xdr:col>
                    <xdr:colOff>0</xdr:colOff>
                    <xdr:row>7</xdr:row>
                    <xdr:rowOff>12700</xdr:rowOff>
                  </from>
                  <to>
                    <xdr:col>38</xdr:col>
                    <xdr:colOff>0</xdr:colOff>
                    <xdr:row>7</xdr:row>
                    <xdr:rowOff>184150</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46</xdr:col>
                    <xdr:colOff>0</xdr:colOff>
                    <xdr:row>7</xdr:row>
                    <xdr:rowOff>12700</xdr:rowOff>
                  </from>
                  <to>
                    <xdr:col>46</xdr:col>
                    <xdr:colOff>0</xdr:colOff>
                    <xdr:row>7</xdr:row>
                    <xdr:rowOff>184150</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5"/>
  <dimension ref="A1:BN13"/>
  <sheetViews>
    <sheetView workbookViewId="0">
      <pane xSplit="5" ySplit="8" topLeftCell="T9" activePane="bottomRight" state="frozen"/>
      <selection activeCell="C5" sqref="C5:E5"/>
      <selection pane="topRight" activeCell="C5" sqref="C5:E5"/>
      <selection pane="bottomLeft" activeCell="C5" sqref="C5:E5"/>
      <selection pane="bottomRight" activeCell="A10" sqref="A10:XFD10"/>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4</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108</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210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122</v>
      </c>
      <c r="C9" s="6" t="s">
        <v>257</v>
      </c>
      <c r="D9" s="6" t="s">
        <v>123</v>
      </c>
      <c r="E9" s="6" t="s">
        <v>108</v>
      </c>
      <c r="F9" s="6" t="s">
        <v>124</v>
      </c>
      <c r="H9" s="68">
        <v>66.286000000000001</v>
      </c>
      <c r="I9" s="68">
        <v>0</v>
      </c>
      <c r="J9" s="69">
        <f>H9+I9</f>
        <v>66.286000000000001</v>
      </c>
      <c r="K9" s="68">
        <v>65</v>
      </c>
      <c r="L9" s="68">
        <v>65</v>
      </c>
      <c r="M9" s="68">
        <v>1</v>
      </c>
      <c r="N9" s="70">
        <v>1</v>
      </c>
      <c r="R9" s="72">
        <f>P9+Q9</f>
        <v>0</v>
      </c>
      <c r="V9" s="73">
        <v>99</v>
      </c>
      <c r="X9" s="74">
        <v>235.5</v>
      </c>
      <c r="Y9" s="74">
        <v>0</v>
      </c>
      <c r="Z9" s="75">
        <f>X9+Y9</f>
        <v>235.5</v>
      </c>
      <c r="AA9" s="74">
        <v>7</v>
      </c>
      <c r="AB9" s="74">
        <v>7</v>
      </c>
      <c r="AC9" s="74">
        <v>1</v>
      </c>
      <c r="AD9" s="76">
        <v>1</v>
      </c>
      <c r="BC9" s="12">
        <f>N9+V9+AD9+AL9+AT9+BB9</f>
        <v>101</v>
      </c>
      <c r="BD9" s="12">
        <f>J9+R9+Z9+AH9+AP9+AX9</f>
        <v>301.786</v>
      </c>
      <c r="BE9" s="38">
        <f>IF($O$4&gt;0,(LARGE(($N9,$V9,$AD9,$AL9,$AT9,$BB9),1)),"0")</f>
        <v>99</v>
      </c>
      <c r="BF9"/>
      <c r="BG9" s="12">
        <v>0</v>
      </c>
      <c r="BH9" s="12">
        <v>0</v>
      </c>
      <c r="BI9" s="38">
        <f>BC9-BE9-BF9</f>
        <v>2</v>
      </c>
      <c r="BJ9" s="12">
        <f>BD9-BG9-BH9</f>
        <v>301.786</v>
      </c>
      <c r="BK9" s="6">
        <v>1</v>
      </c>
    </row>
    <row r="10" spans="1:66" x14ac:dyDescent="0.25">
      <c r="A10" s="6">
        <v>2</v>
      </c>
      <c r="B10" s="6" t="s">
        <v>140</v>
      </c>
      <c r="C10" s="6" t="s">
        <v>263</v>
      </c>
      <c r="D10" s="6" t="s">
        <v>141</v>
      </c>
      <c r="E10" s="6" t="s">
        <v>108</v>
      </c>
      <c r="F10" s="6" t="s">
        <v>127</v>
      </c>
      <c r="H10" s="68">
        <v>57.570999999999998</v>
      </c>
      <c r="I10" s="68">
        <v>0</v>
      </c>
      <c r="J10" s="69">
        <f>H10+I10</f>
        <v>57.570999999999998</v>
      </c>
      <c r="K10" s="68">
        <v>60</v>
      </c>
      <c r="L10" s="68">
        <v>60</v>
      </c>
      <c r="M10" s="68">
        <v>4</v>
      </c>
      <c r="N10" s="70">
        <v>4</v>
      </c>
      <c r="P10" s="71">
        <v>243.5</v>
      </c>
      <c r="Q10" s="71">
        <v>0</v>
      </c>
      <c r="R10" s="72">
        <f>P10+Q10</f>
        <v>243.5</v>
      </c>
      <c r="S10" s="71">
        <v>7.5</v>
      </c>
      <c r="T10" s="71">
        <v>8</v>
      </c>
      <c r="U10" s="71">
        <v>1</v>
      </c>
      <c r="V10" s="73">
        <v>1</v>
      </c>
      <c r="X10" s="74">
        <v>233</v>
      </c>
      <c r="Y10" s="74">
        <v>0</v>
      </c>
      <c r="Z10" s="75">
        <f>X10+Y10</f>
        <v>233</v>
      </c>
      <c r="AA10" s="74">
        <v>7</v>
      </c>
      <c r="AB10" s="74">
        <v>7</v>
      </c>
      <c r="AC10" s="74">
        <v>2</v>
      </c>
      <c r="AD10" s="76">
        <v>2</v>
      </c>
      <c r="BC10" s="12">
        <f>N10+V10+AD10+AL10+AT10+BB10</f>
        <v>7</v>
      </c>
      <c r="BD10" s="12">
        <f>J10+R10+Z10+AH10+AP10+AX10</f>
        <v>534.07100000000003</v>
      </c>
      <c r="BE10" s="38">
        <f>IF($O$4&gt;0,(LARGE(($N10,$V10,$AD10,$AL10,$AT10,$BB10),1)),"0")</f>
        <v>4</v>
      </c>
      <c r="BF10"/>
      <c r="BG10" s="12">
        <v>57.570999999999998</v>
      </c>
      <c r="BH10" s="12">
        <v>0</v>
      </c>
      <c r="BI10" s="38">
        <f>BC10-BE10-BF10</f>
        <v>3</v>
      </c>
      <c r="BJ10" s="12">
        <f>BD10-BG10-BH10</f>
        <v>476.5</v>
      </c>
      <c r="BK10" s="6">
        <v>2</v>
      </c>
      <c r="BN10" s="6" t="s">
        <v>404</v>
      </c>
    </row>
    <row r="11" spans="1:66" x14ac:dyDescent="0.25">
      <c r="A11" s="6">
        <v>3</v>
      </c>
      <c r="B11" s="6" t="s">
        <v>125</v>
      </c>
      <c r="C11" s="6" t="s">
        <v>258</v>
      </c>
      <c r="D11" s="6" t="s">
        <v>126</v>
      </c>
      <c r="E11" s="6" t="s">
        <v>108</v>
      </c>
      <c r="F11" s="6" t="s">
        <v>127</v>
      </c>
      <c r="H11" s="68">
        <v>63.713999999999999</v>
      </c>
      <c r="I11" s="68">
        <v>0</v>
      </c>
      <c r="J11" s="69">
        <f>H11+I11</f>
        <v>63.713999999999999</v>
      </c>
      <c r="K11" s="68">
        <v>65</v>
      </c>
      <c r="L11" s="68">
        <v>65</v>
      </c>
      <c r="M11" s="68">
        <v>2</v>
      </c>
      <c r="N11" s="70">
        <v>2</v>
      </c>
      <c r="P11" s="71">
        <v>232.5</v>
      </c>
      <c r="Q11" s="71">
        <v>0</v>
      </c>
      <c r="R11" s="72">
        <f>P11+Q11</f>
        <v>232.5</v>
      </c>
      <c r="S11" s="71">
        <v>7</v>
      </c>
      <c r="T11" s="71">
        <v>7</v>
      </c>
      <c r="U11" s="71">
        <v>2</v>
      </c>
      <c r="V11" s="73">
        <v>2</v>
      </c>
      <c r="X11" s="74">
        <v>224.5</v>
      </c>
      <c r="Y11" s="74">
        <v>0</v>
      </c>
      <c r="Z11" s="75">
        <f>X11+Y11</f>
        <v>224.5</v>
      </c>
      <c r="AA11" s="74">
        <v>7.5</v>
      </c>
      <c r="AB11" s="74">
        <v>7</v>
      </c>
      <c r="AC11" s="74">
        <v>3</v>
      </c>
      <c r="AD11" s="76">
        <v>3</v>
      </c>
      <c r="BC11" s="12">
        <f>N11+V11+AD11+AL11+AT11+BB11</f>
        <v>7</v>
      </c>
      <c r="BD11" s="12">
        <f>J11+R11+Z11+AH11+AP11+AX11</f>
        <v>520.71399999999994</v>
      </c>
      <c r="BE11" s="38">
        <f>IF($O$4&gt;0,(LARGE(($N11,$V11,$AD11,$AL11,$AT11,$BB11),1)),"0")</f>
        <v>3</v>
      </c>
      <c r="BF11"/>
      <c r="BG11" s="12">
        <v>224.5</v>
      </c>
      <c r="BH11" s="12">
        <v>0</v>
      </c>
      <c r="BI11" s="38">
        <f>BC11-BE11-BF11</f>
        <v>4</v>
      </c>
      <c r="BJ11" s="12">
        <f>BD11-BG11-BH11</f>
        <v>296.21399999999994</v>
      </c>
      <c r="BK11" s="6">
        <v>3</v>
      </c>
      <c r="BN11" s="6" t="s">
        <v>405</v>
      </c>
    </row>
    <row r="12" spans="1:66" x14ac:dyDescent="0.25">
      <c r="A12" s="6">
        <v>4</v>
      </c>
      <c r="B12" s="6" t="s">
        <v>133</v>
      </c>
      <c r="C12" s="6" t="s">
        <v>261</v>
      </c>
      <c r="D12" s="6" t="s">
        <v>134</v>
      </c>
      <c r="E12" s="6" t="s">
        <v>108</v>
      </c>
      <c r="F12" s="6" t="s">
        <v>124</v>
      </c>
      <c r="H12" s="68">
        <v>60.143000000000001</v>
      </c>
      <c r="I12" s="68">
        <v>0</v>
      </c>
      <c r="J12" s="69">
        <f>H12+I12</f>
        <v>60.143000000000001</v>
      </c>
      <c r="K12" s="68">
        <v>60</v>
      </c>
      <c r="L12" s="68">
        <v>65</v>
      </c>
      <c r="M12" s="68">
        <v>3</v>
      </c>
      <c r="N12" s="70">
        <v>3</v>
      </c>
      <c r="P12" s="71">
        <v>196.5</v>
      </c>
      <c r="Q12" s="71">
        <v>0</v>
      </c>
      <c r="R12" s="72">
        <f>P12+Q12</f>
        <v>196.5</v>
      </c>
      <c r="S12" s="71">
        <v>6</v>
      </c>
      <c r="T12" s="71">
        <v>6</v>
      </c>
      <c r="U12" s="71">
        <v>3</v>
      </c>
      <c r="V12" s="73">
        <v>3</v>
      </c>
      <c r="X12" s="74">
        <v>0</v>
      </c>
      <c r="Y12" s="74">
        <v>0</v>
      </c>
      <c r="Z12" s="75">
        <f>X12+Y12</f>
        <v>0</v>
      </c>
      <c r="AC12" s="74">
        <v>4</v>
      </c>
      <c r="AD12" s="76">
        <v>90</v>
      </c>
      <c r="BC12" s="12">
        <f>N12+V12+AD12+AL12+AT12+BB12</f>
        <v>96</v>
      </c>
      <c r="BD12" s="12">
        <f>J12+R12+Z12+AH12+AP12+AX12</f>
        <v>256.64300000000003</v>
      </c>
      <c r="BE12" s="38">
        <f>IF($O$4&gt;0,(LARGE(($N12,$V12,$AD12,$AL12,$AT12,$BB12),1)),"0")</f>
        <v>90</v>
      </c>
      <c r="BF12"/>
      <c r="BG12" s="12">
        <v>0</v>
      </c>
      <c r="BH12" s="12">
        <v>0</v>
      </c>
      <c r="BI12" s="38">
        <f>BC12-BE12-BF12</f>
        <v>6</v>
      </c>
      <c r="BJ12" s="12">
        <f>BD12-BG12-BH12</f>
        <v>256.64300000000003</v>
      </c>
      <c r="BK12" s="6">
        <v>4</v>
      </c>
    </row>
    <row r="13" spans="1:66" x14ac:dyDescent="0.25">
      <c r="A13" s="6">
        <v>5</v>
      </c>
      <c r="B13" s="6" t="s">
        <v>142</v>
      </c>
      <c r="C13" s="6" t="s">
        <v>264</v>
      </c>
      <c r="D13" s="6" t="s">
        <v>143</v>
      </c>
      <c r="E13" s="6" t="s">
        <v>108</v>
      </c>
      <c r="F13" s="6" t="s">
        <v>137</v>
      </c>
      <c r="H13" s="68">
        <v>57.286000000000001</v>
      </c>
      <c r="I13" s="68">
        <v>0</v>
      </c>
      <c r="J13" s="69">
        <f>H13+I13</f>
        <v>57.286000000000001</v>
      </c>
      <c r="K13" s="68">
        <v>60</v>
      </c>
      <c r="L13" s="68">
        <v>60</v>
      </c>
      <c r="M13" s="68">
        <v>5</v>
      </c>
      <c r="N13" s="70">
        <v>5</v>
      </c>
      <c r="R13" s="72">
        <f>P13+Q13</f>
        <v>0</v>
      </c>
      <c r="V13" s="73">
        <v>99</v>
      </c>
      <c r="Z13" s="75">
        <f>X13+Y13</f>
        <v>0</v>
      </c>
      <c r="AD13" s="76">
        <v>99</v>
      </c>
      <c r="BC13" s="12">
        <f>N13+V13+AD13+AL13+AT13+BB13</f>
        <v>203</v>
      </c>
      <c r="BD13" s="12">
        <f>J13+R13+Z13+AH13+AP13+AX13</f>
        <v>57.286000000000001</v>
      </c>
      <c r="BE13" s="38">
        <f>IF($O$4&gt;0,(LARGE(($N13,$V13,$AD13,$AL13,$AT13,$BB13),1)),"0")</f>
        <v>99</v>
      </c>
      <c r="BF13"/>
      <c r="BG13" s="12">
        <v>0</v>
      </c>
      <c r="BH13" s="12">
        <v>0</v>
      </c>
      <c r="BI13" s="38">
        <f>BC13-BE13-BF13</f>
        <v>104</v>
      </c>
      <c r="BJ13" s="12">
        <f>BD13-BG13-BH13</f>
        <v>57.286000000000001</v>
      </c>
    </row>
  </sheetData>
  <sheetProtection sheet="1" objects="1" scenarios="1"/>
  <sortState xmlns:xlrd2="http://schemas.microsoft.com/office/spreadsheetml/2017/richdata2" ref="A9:XFD14">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0"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386 AC8:AD65386 U8:V65386 AK8:AL65386 AS8:AT65386 BA8:BB65386" xr:uid="{00000000-0002-0000-0B00-000003000000}">
      <formula1>0</formula1>
      <formula2>999</formula2>
    </dataValidation>
    <dataValidation type="decimal" allowBlank="1" showInputMessage="1" showErrorMessage="1" sqref="K1:L2 S1:T2 AY1:AZ2 AQ1:AR2 AI1:AJ2 AA1:AB2 K8:L65386 AA8:AB65386 S8:T65386 AI8:AJ65386 AQ8:AR65386 AY8:AZ65386" xr:uid="{00000000-0002-0000-0B00-000004000000}">
      <formula1>0</formula1>
      <formula2>99</formula2>
    </dataValidation>
    <dataValidation type="decimal" allowBlank="1" showInputMessage="1" showErrorMessage="1" sqref="H1:I2 P1:Q2 AV1:AW2 AN1:AO2 AF1:AG2 X1:Y2 H8:I65386 X8:Y65386 P8:Q65386 AF8:AG65386 AN8:AO65386 AV8:AW65386" xr:uid="{00000000-0002-0000-0B00-000005000000}">
      <formula1>0</formula1>
      <formula2>400</formula2>
    </dataValidation>
    <dataValidation operator="lessThanOrEqual" allowBlank="1" showInputMessage="1" showErrorMessage="1" sqref="BC9:BE13 AH8 AP8 AX8 J8:J13 J1:J2 R1:R2 AX1:AX2 AP1:AP2 AH1:AH2 Z1:Z2 BC1:BK8 BL1:BL4 BL7:BL8 Z8:Z13 R8:R13 BI9:BJ13" xr:uid="{00000000-0002-0000-0B00-000006000000}"/>
    <dataValidation type="list" allowBlank="1" showInputMessage="1" showErrorMessage="1" sqref="BM1:BM2 BM9:BM65386" xr:uid="{00000000-0002-0000-0B00-000007000000}">
      <formula1>"ja,nee"</formula1>
    </dataValidation>
    <dataValidation type="decimal" operator="lessThanOrEqual" allowBlank="1" showInputMessage="1" showErrorMessage="1" sqref="BK9:BL13 BG9:BH13 BC14:BL65386 AH9:AH65386 AP9:AP65386 AX9:AX65386 J14:J65386 Z14:Z65386 R14:R6538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7"/>
      <c r="C3" s="118" t="str">
        <f>Instellingen!B3</f>
        <v>Kring Berkel IJssel</v>
      </c>
      <c r="D3" s="119"/>
      <c r="E3" s="120"/>
      <c r="F3" s="116"/>
      <c r="G3" s="121"/>
      <c r="H3" s="121"/>
      <c r="I3" s="121"/>
      <c r="J3" s="121"/>
      <c r="K3" s="121"/>
      <c r="L3" s="121"/>
      <c r="M3" s="121"/>
      <c r="N3" s="117"/>
      <c r="O3" s="135"/>
      <c r="P3" s="136"/>
      <c r="Q3" s="136"/>
      <c r="R3" s="136"/>
      <c r="S3" s="136"/>
      <c r="T3" s="136"/>
      <c r="U3" s="136"/>
      <c r="V3" s="137"/>
      <c r="W3" s="162"/>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4"/>
      <c r="BC3" s="116" t="s">
        <v>41</v>
      </c>
      <c r="BD3" s="121"/>
      <c r="BE3" s="121"/>
      <c r="BF3" s="121"/>
      <c r="BG3" s="121"/>
      <c r="BH3" s="121"/>
      <c r="BI3" s="121"/>
      <c r="BJ3" s="121"/>
      <c r="BK3" s="117"/>
      <c r="BL3" s="23">
        <f>Instellingen!B6</f>
        <v>3</v>
      </c>
      <c r="BM3" s="83"/>
      <c r="BN3" s="154"/>
    </row>
    <row r="4" spans="1:66" x14ac:dyDescent="0.25">
      <c r="A4" s="116" t="s">
        <v>10</v>
      </c>
      <c r="B4" s="117"/>
      <c r="C4" s="134" t="s">
        <v>52</v>
      </c>
      <c r="D4" s="119"/>
      <c r="E4" s="120"/>
      <c r="F4" s="116" t="s">
        <v>72</v>
      </c>
      <c r="G4" s="121"/>
      <c r="H4" s="121"/>
      <c r="I4" s="121"/>
      <c r="J4" s="121"/>
      <c r="K4" s="121"/>
      <c r="L4" s="121"/>
      <c r="M4" s="121"/>
      <c r="N4" s="117"/>
      <c r="O4" s="135">
        <f>Instellingen!B7</f>
        <v>1</v>
      </c>
      <c r="P4" s="136"/>
      <c r="Q4" s="136"/>
      <c r="R4" s="136"/>
      <c r="S4" s="136"/>
      <c r="T4" s="136"/>
      <c r="U4" s="136"/>
      <c r="V4" s="137"/>
      <c r="W4" s="165"/>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7"/>
      <c r="BC4" s="116"/>
      <c r="BD4" s="121"/>
      <c r="BE4" s="121"/>
      <c r="BF4" s="121"/>
      <c r="BG4" s="121"/>
      <c r="BH4" s="121"/>
      <c r="BI4" s="121"/>
      <c r="BJ4" s="121"/>
      <c r="BK4" s="117"/>
      <c r="BL4" s="23"/>
      <c r="BM4" s="84"/>
      <c r="BN4" s="155"/>
    </row>
    <row r="5" spans="1:66" x14ac:dyDescent="0.25">
      <c r="A5" s="116" t="s">
        <v>11</v>
      </c>
      <c r="B5" s="117"/>
      <c r="C5" s="118"/>
      <c r="D5" s="119"/>
      <c r="E5" s="120"/>
      <c r="F5" s="116" t="s">
        <v>12</v>
      </c>
      <c r="G5" s="121"/>
      <c r="H5" s="121"/>
      <c r="I5" s="121"/>
      <c r="J5" s="121"/>
      <c r="K5" s="121"/>
      <c r="L5" s="121"/>
      <c r="M5" s="121"/>
      <c r="N5" s="117"/>
      <c r="O5" s="135">
        <f>Instellingen!B5</f>
        <v>99</v>
      </c>
      <c r="P5" s="136"/>
      <c r="Q5" s="136"/>
      <c r="R5" s="136"/>
      <c r="S5" s="136"/>
      <c r="T5" s="136"/>
      <c r="U5" s="136"/>
      <c r="V5" s="137"/>
      <c r="W5" s="168"/>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70"/>
      <c r="BC5" s="116"/>
      <c r="BD5" s="121"/>
      <c r="BE5" s="121"/>
      <c r="BF5" s="121"/>
      <c r="BG5" s="121"/>
      <c r="BH5" s="121"/>
      <c r="BI5" s="121"/>
      <c r="BJ5" s="121"/>
      <c r="BK5" s="117"/>
      <c r="BL5" s="23"/>
      <c r="BM5" s="84"/>
      <c r="BN5" s="155"/>
    </row>
    <row r="6" spans="1:66" ht="12.75" customHeight="1" x14ac:dyDescent="0.25">
      <c r="A6" s="157"/>
      <c r="B6" s="158"/>
      <c r="C6" s="158"/>
      <c r="D6" s="158"/>
      <c r="E6" s="15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100"/>
      <c r="BJ6" s="101"/>
      <c r="BK6" s="102"/>
      <c r="BL6" s="82"/>
      <c r="BM6" s="84"/>
      <c r="BN6" s="155"/>
    </row>
    <row r="7" spans="1:66" ht="12.75" customHeight="1" x14ac:dyDescent="0.25">
      <c r="A7" s="160"/>
      <c r="B7" s="160"/>
      <c r="C7" s="160"/>
      <c r="D7" s="160"/>
      <c r="E7" s="161"/>
      <c r="F7" s="66" t="s">
        <v>15</v>
      </c>
      <c r="G7" s="151" t="str">
        <f>Instellingen!C36</f>
        <v>8 t/m 10 nov</v>
      </c>
      <c r="H7" s="143"/>
      <c r="I7" s="143"/>
      <c r="J7" s="143"/>
      <c r="K7" s="143"/>
      <c r="L7" s="143"/>
      <c r="M7" s="143"/>
      <c r="N7" s="144"/>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8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type="whole" operator="lessThan" allowBlank="1" showInputMessage="1" showErrorMessage="1" error="De waarde is maximaal 500" sqref="H9:L65536 R9:T65536 AP9:AR65536 AX9:AZ65536 AA9:AB65536 AH9:AJ65536" xr:uid="{00000000-0002-0000-0C00-000000000000}">
      <formula1>500</formula1>
    </dataValidation>
    <dataValidation type="whole" operator="lessThan" allowBlank="1" showInputMessage="1" showErrorMessage="1" error="De waarde is maximaal 200" sqref="BB2 AL2 AT2 AL8:AL65536 AT8:AT65536 BB8:BB65536 V8:V65536 N8:N65536 AD8:AD65536" xr:uid="{00000000-0002-0000-0C00-000001000000}">
      <formula1>200</formula1>
    </dataValidation>
    <dataValidation operator="lessThan" allowBlank="1" showInputMessage="1" showErrorMessage="1" error="De waarde is maximaal 500" sqref="R8:T8 AA8:AB8 AI8:AJ8 AQ8:AR8 AY8:AZ8 H8:L8" xr:uid="{00000000-0002-0000-0C00-000002000000}"/>
    <dataValidation type="whole" allowBlank="1" showInputMessage="1" showErrorMessage="1" sqref="BL3:BM3 O4" xr:uid="{00000000-0002-0000-0C00-000003000000}">
      <formula1>1</formula1>
      <formula2>4</formula2>
    </dataValidation>
    <dataValidation type="whole" allowBlank="1" showInputMessage="1" showErrorMessage="1" sqref="BL4:BM4" xr:uid="{00000000-0002-0000-0C00-000004000000}">
      <formula1>1</formula1>
      <formula2>2</formula2>
    </dataValidation>
    <dataValidation type="whole" operator="lessThan" allowBlank="1" showInputMessage="1" showErrorMessage="1" sqref="BL5:BM5" xr:uid="{00000000-0002-0000-0C00-000005000000}">
      <formula1>9</formula1>
    </dataValidation>
    <dataValidation type="whole" operator="lessThan" allowBlank="1" showInputMessage="1" showErrorMessage="1" sqref="BL6:BM6" xr:uid="{00000000-0002-0000-0C00-000006000000}">
      <formula1>340</formula1>
    </dataValidation>
    <dataValidation type="whole" operator="lessThanOrEqual" allowBlank="1" showInputMessage="1" showErrorMessage="1" sqref="X8:Z65536 X2:Z2 P2:Q2 P8:Q65536" xr:uid="{00000000-0002-0000-0C00-000007000000}">
      <formula1>340</formula1>
    </dataValidation>
    <dataValidation type="whole" operator="lessThan" allowBlank="1" showInputMessage="1" showErrorMessage="1" sqref="U2 U8:U65536" xr:uid="{00000000-0002-0000-0C00-000008000000}">
      <formula1>999</formula1>
    </dataValidation>
    <dataValidation type="whole" operator="lessThanOrEqual" allowBlank="1" showInputMessage="1" showErrorMessage="1" error="De waarde is maximaal 200" sqref="AN2:AO2 AV2:AW2 AF2:AG2 AN8:AO65536 AF8:AG65536 AV8:AW65536" xr:uid="{00000000-0002-0000-0C00-000009000000}">
      <formula1>340</formula1>
    </dataValidation>
    <dataValidation type="whole" operator="lessThanOrEqual" allowBlank="1" showInputMessage="1" showErrorMessage="1" sqref="O5" xr:uid="{00000000-0002-0000-0C00-00000A000000}">
      <formula1>999</formula1>
    </dataValidation>
    <dataValidation type="whole" operator="lessThan" allowBlank="1" showInputMessage="1" showErrorMessage="1" sqref="O3" xr:uid="{00000000-0002-0000-0C00-00000B000000}">
      <formula1>99</formula1>
    </dataValidation>
    <dataValidation operator="lessThanOrEqual" allowBlank="1" showInputMessage="1" showErrorMessage="1" sqref="W1:W3 W8:W65536" xr:uid="{00000000-0002-0000-0C00-00000C000000}"/>
    <dataValidation operator="lessThanOrEqual" allowBlank="1" showInputMessage="1" showErrorMessage="1" error="De waarde is maximaal 200" sqref="AM1:AM2 AU1:AU2 AE1:AE2 AM8:AM65536 AE8:AE65536 AU8:AU65536" xr:uid="{00000000-0002-0000-0C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
  <dimension ref="A1:K36"/>
  <sheetViews>
    <sheetView workbookViewId="0">
      <pane ySplit="4" topLeftCell="A11" activePane="bottomLeft" state="frozen"/>
      <selection activeCell="C5" sqref="C5:E5"/>
      <selection pane="bottomLeft" activeCell="M14" sqref="M14"/>
    </sheetView>
  </sheetViews>
  <sheetFormatPr defaultRowHeight="12.5" x14ac:dyDescent="0.25"/>
  <cols>
    <col min="1" max="1" width="6.81640625" style="1" bestFit="1" customWidth="1"/>
    <col min="2" max="2" width="10" style="1" customWidth="1"/>
    <col min="3" max="3" width="25.453125" style="1" customWidth="1"/>
    <col min="4" max="4" width="16.90625" style="1" customWidth="1"/>
    <col min="5" max="5" width="7.81640625" style="1" bestFit="1" customWidth="1"/>
    <col min="6" max="6" width="4.1796875" style="1" bestFit="1" customWidth="1"/>
    <col min="7" max="7" width="23.26953125" style="1" customWidth="1"/>
    <col min="8" max="8" width="8.54296875" style="1" hidden="1" customWidth="1"/>
    <col min="9" max="9" width="7.81640625" style="19" hidden="1" customWidth="1"/>
    <col min="10" max="10" width="7.54296875" style="1" customWidth="1"/>
    <col min="11" max="11" width="15.1796875" style="1" bestFit="1" customWidth="1"/>
  </cols>
  <sheetData>
    <row r="1" spans="1:11" x14ac:dyDescent="0.25">
      <c r="A1" s="113" t="s">
        <v>44</v>
      </c>
      <c r="B1" s="114"/>
      <c r="C1" s="114"/>
      <c r="D1" s="114"/>
      <c r="E1" s="114"/>
      <c r="F1" s="114"/>
      <c r="G1" s="115"/>
      <c r="H1" s="116"/>
      <c r="I1" s="117"/>
      <c r="J1" s="20"/>
      <c r="K1" s="20"/>
    </row>
    <row r="2" spans="1:11" hidden="1" x14ac:dyDescent="0.25">
      <c r="A2" s="12"/>
      <c r="B2" s="12"/>
      <c r="C2" s="12"/>
      <c r="D2" s="12"/>
      <c r="E2" s="12"/>
      <c r="F2" s="12"/>
      <c r="G2" s="6" t="b">
        <v>0</v>
      </c>
      <c r="H2" s="6" t="b">
        <v>0</v>
      </c>
      <c r="I2" s="17"/>
      <c r="J2" s="12"/>
      <c r="K2" s="12"/>
    </row>
    <row r="3" spans="1:11" ht="25.5" customHeight="1" x14ac:dyDescent="0.25">
      <c r="A3" s="7" t="s">
        <v>9</v>
      </c>
      <c r="B3" s="171" t="str">
        <f>Instellingen!B3</f>
        <v>Kring Berkel IJssel</v>
      </c>
      <c r="C3" s="172"/>
      <c r="D3" s="21"/>
      <c r="E3" s="173" t="s">
        <v>48</v>
      </c>
      <c r="F3" s="173"/>
      <c r="G3" s="14"/>
      <c r="H3" s="174" t="s">
        <v>49</v>
      </c>
      <c r="I3" s="175"/>
      <c r="J3" s="22">
        <v>2</v>
      </c>
      <c r="K3" s="16"/>
    </row>
    <row r="4" spans="1:11" ht="25" x14ac:dyDescent="0.25">
      <c r="A4" s="3" t="s">
        <v>21</v>
      </c>
      <c r="B4" s="3" t="s">
        <v>7</v>
      </c>
      <c r="C4" s="3" t="s">
        <v>0</v>
      </c>
      <c r="D4" s="3" t="s">
        <v>1</v>
      </c>
      <c r="E4" s="3" t="s">
        <v>22</v>
      </c>
      <c r="F4" s="3" t="s">
        <v>24</v>
      </c>
      <c r="G4" s="3" t="s">
        <v>25</v>
      </c>
      <c r="H4" s="15" t="s">
        <v>45</v>
      </c>
      <c r="I4" s="18" t="s">
        <v>46</v>
      </c>
      <c r="J4" s="8" t="s">
        <v>47</v>
      </c>
      <c r="K4" s="3" t="s">
        <v>26</v>
      </c>
    </row>
    <row r="6" spans="1:11" x14ac:dyDescent="0.25">
      <c r="C6" s="1" t="s">
        <v>406</v>
      </c>
    </row>
    <row r="7" spans="1:11" x14ac:dyDescent="0.25">
      <c r="A7" s="1">
        <v>1</v>
      </c>
      <c r="B7" s="1" t="s">
        <v>158</v>
      </c>
      <c r="C7" s="1" t="s">
        <v>266</v>
      </c>
      <c r="D7" s="1" t="s">
        <v>159</v>
      </c>
      <c r="E7" s="1" t="s">
        <v>27</v>
      </c>
      <c r="F7" s="1" t="s">
        <v>27</v>
      </c>
      <c r="G7" s="1" t="s">
        <v>124</v>
      </c>
      <c r="H7" s="1">
        <v>2</v>
      </c>
      <c r="J7" s="1">
        <v>4</v>
      </c>
      <c r="K7" s="1" t="s">
        <v>404</v>
      </c>
    </row>
    <row r="8" spans="1:11" x14ac:dyDescent="0.25">
      <c r="A8" s="1">
        <v>2</v>
      </c>
      <c r="B8" s="6" t="s">
        <v>167</v>
      </c>
      <c r="C8" s="6" t="s">
        <v>271</v>
      </c>
      <c r="D8" s="6" t="s">
        <v>168</v>
      </c>
      <c r="E8" s="1" t="s">
        <v>27</v>
      </c>
      <c r="F8" s="1" t="s">
        <v>27</v>
      </c>
      <c r="G8" s="1" t="s">
        <v>137</v>
      </c>
      <c r="H8" s="1">
        <v>4</v>
      </c>
      <c r="J8" s="1">
        <v>21</v>
      </c>
      <c r="K8" s="1" t="s">
        <v>405</v>
      </c>
    </row>
    <row r="10" spans="1:11" x14ac:dyDescent="0.25">
      <c r="C10" s="1" t="s">
        <v>407</v>
      </c>
    </row>
    <row r="11" spans="1:11" x14ac:dyDescent="0.25">
      <c r="A11" s="1">
        <v>1</v>
      </c>
      <c r="B11" s="6" t="s">
        <v>212</v>
      </c>
      <c r="C11" s="6" t="s">
        <v>291</v>
      </c>
      <c r="D11" s="6" t="s">
        <v>213</v>
      </c>
      <c r="E11" s="1" t="s">
        <v>28</v>
      </c>
      <c r="F11" s="1" t="s">
        <v>28</v>
      </c>
      <c r="G11" s="6" t="s">
        <v>214</v>
      </c>
      <c r="H11" s="1">
        <v>2</v>
      </c>
      <c r="J11" s="1">
        <v>14</v>
      </c>
      <c r="K11" s="1" t="s">
        <v>404</v>
      </c>
    </row>
    <row r="12" spans="1:11" x14ac:dyDescent="0.25">
      <c r="A12" s="1">
        <v>2</v>
      </c>
      <c r="B12" s="6" t="s">
        <v>217</v>
      </c>
      <c r="C12" s="6" t="s">
        <v>293</v>
      </c>
      <c r="D12" s="6" t="s">
        <v>218</v>
      </c>
      <c r="E12" s="1" t="s">
        <v>28</v>
      </c>
      <c r="F12" s="1" t="s">
        <v>28</v>
      </c>
      <c r="G12" s="6" t="s">
        <v>209</v>
      </c>
      <c r="H12" s="1">
        <v>4</v>
      </c>
      <c r="J12" s="1">
        <v>15</v>
      </c>
      <c r="K12" s="1" t="s">
        <v>405</v>
      </c>
    </row>
    <row r="14" spans="1:11" x14ac:dyDescent="0.25">
      <c r="C14" s="1" t="s">
        <v>408</v>
      </c>
    </row>
    <row r="15" spans="1:11" x14ac:dyDescent="0.25">
      <c r="A15" s="1">
        <v>1</v>
      </c>
      <c r="B15" s="1" t="s">
        <v>239</v>
      </c>
      <c r="C15" s="1" t="s">
        <v>303</v>
      </c>
      <c r="D15" s="1" t="s">
        <v>240</v>
      </c>
      <c r="E15" s="1" t="s">
        <v>29</v>
      </c>
      <c r="F15" s="1" t="s">
        <v>29</v>
      </c>
      <c r="G15" s="1" t="s">
        <v>124</v>
      </c>
      <c r="H15" s="1">
        <v>2</v>
      </c>
      <c r="J15" s="1">
        <v>3</v>
      </c>
      <c r="K15" s="1" t="s">
        <v>404</v>
      </c>
    </row>
    <row r="16" spans="1:11" x14ac:dyDescent="0.25">
      <c r="A16" s="1">
        <v>2</v>
      </c>
      <c r="B16" s="1" t="s">
        <v>244</v>
      </c>
      <c r="C16" s="1" t="s">
        <v>305</v>
      </c>
      <c r="D16" s="1" t="s">
        <v>245</v>
      </c>
      <c r="E16" s="1" t="s">
        <v>29</v>
      </c>
      <c r="F16" s="1" t="s">
        <v>29</v>
      </c>
      <c r="G16" s="1" t="s">
        <v>174</v>
      </c>
      <c r="H16" s="1">
        <v>5</v>
      </c>
      <c r="J16" s="1">
        <v>9</v>
      </c>
      <c r="K16" s="1" t="s">
        <v>405</v>
      </c>
    </row>
    <row r="18" spans="1:11" x14ac:dyDescent="0.25">
      <c r="C18" s="1" t="s">
        <v>409</v>
      </c>
    </row>
    <row r="19" spans="1:11" x14ac:dyDescent="0.25">
      <c r="A19" s="1">
        <v>1</v>
      </c>
      <c r="B19" s="1" t="s">
        <v>175</v>
      </c>
      <c r="C19" s="1" t="s">
        <v>274</v>
      </c>
      <c r="D19" s="1" t="s">
        <v>176</v>
      </c>
      <c r="E19" s="1" t="s">
        <v>30</v>
      </c>
      <c r="F19" s="1" t="s">
        <v>30</v>
      </c>
      <c r="G19" s="1" t="s">
        <v>174</v>
      </c>
      <c r="H19" s="1">
        <v>2</v>
      </c>
      <c r="J19" s="1">
        <v>4</v>
      </c>
      <c r="K19" s="1" t="s">
        <v>404</v>
      </c>
    </row>
    <row r="20" spans="1:11" x14ac:dyDescent="0.25">
      <c r="A20" s="1">
        <v>2</v>
      </c>
      <c r="B20" s="1" t="s">
        <v>181</v>
      </c>
      <c r="C20" s="1" t="s">
        <v>262</v>
      </c>
      <c r="D20" s="1" t="s">
        <v>182</v>
      </c>
      <c r="E20" s="1" t="s">
        <v>30</v>
      </c>
      <c r="F20" s="1" t="s">
        <v>30</v>
      </c>
      <c r="G20" s="1" t="s">
        <v>137</v>
      </c>
      <c r="H20" s="1">
        <v>4</v>
      </c>
      <c r="J20" s="1">
        <v>8</v>
      </c>
      <c r="K20" s="1" t="s">
        <v>405</v>
      </c>
    </row>
    <row r="22" spans="1:11" x14ac:dyDescent="0.25">
      <c r="C22" s="1" t="s">
        <v>410</v>
      </c>
    </row>
    <row r="23" spans="1:11" x14ac:dyDescent="0.25">
      <c r="A23" s="1">
        <v>1</v>
      </c>
      <c r="B23" s="1" t="s">
        <v>193</v>
      </c>
      <c r="C23" s="1" t="s">
        <v>282</v>
      </c>
      <c r="D23" s="1" t="s">
        <v>194</v>
      </c>
      <c r="E23" s="1" t="s">
        <v>31</v>
      </c>
      <c r="F23" s="1" t="s">
        <v>31</v>
      </c>
      <c r="G23" s="1" t="s">
        <v>195</v>
      </c>
      <c r="H23" s="1">
        <v>2</v>
      </c>
      <c r="J23" s="1">
        <v>4</v>
      </c>
      <c r="K23" s="1" t="s">
        <v>404</v>
      </c>
    </row>
    <row r="24" spans="1:11" x14ac:dyDescent="0.25">
      <c r="A24" s="1">
        <v>2</v>
      </c>
      <c r="B24" s="1" t="s">
        <v>196</v>
      </c>
      <c r="C24" s="1" t="s">
        <v>283</v>
      </c>
      <c r="D24" s="1" t="s">
        <v>197</v>
      </c>
      <c r="E24" s="1" t="s">
        <v>31</v>
      </c>
      <c r="F24" s="1" t="s">
        <v>31</v>
      </c>
      <c r="G24" s="1" t="s">
        <v>137</v>
      </c>
      <c r="H24" s="1">
        <v>5</v>
      </c>
      <c r="J24" s="1">
        <v>9</v>
      </c>
      <c r="K24" s="1" t="s">
        <v>405</v>
      </c>
    </row>
    <row r="26" spans="1:11" x14ac:dyDescent="0.25">
      <c r="C26" s="1" t="s">
        <v>411</v>
      </c>
    </row>
    <row r="27" spans="1:11" x14ac:dyDescent="0.25">
      <c r="A27" s="1">
        <v>1</v>
      </c>
      <c r="B27" s="1" t="s">
        <v>146</v>
      </c>
      <c r="C27" s="1" t="s">
        <v>262</v>
      </c>
      <c r="D27" s="1" t="s">
        <v>147</v>
      </c>
      <c r="E27" s="1" t="s">
        <v>32</v>
      </c>
      <c r="F27" s="1" t="s">
        <v>32</v>
      </c>
      <c r="G27" s="1" t="s">
        <v>137</v>
      </c>
      <c r="H27" s="1">
        <v>3</v>
      </c>
      <c r="J27" s="1">
        <v>5</v>
      </c>
      <c r="K27" s="1" t="s">
        <v>404</v>
      </c>
    </row>
    <row r="28" spans="1:11" x14ac:dyDescent="0.25">
      <c r="A28" s="1">
        <v>2</v>
      </c>
      <c r="B28" s="1" t="s">
        <v>144</v>
      </c>
      <c r="C28" s="1" t="s">
        <v>260</v>
      </c>
      <c r="D28" s="1" t="s">
        <v>145</v>
      </c>
      <c r="E28" s="1" t="s">
        <v>32</v>
      </c>
      <c r="F28" s="1" t="s">
        <v>32</v>
      </c>
      <c r="G28" s="1" t="s">
        <v>124</v>
      </c>
      <c r="H28" s="1">
        <v>3</v>
      </c>
      <c r="J28" s="1">
        <v>6</v>
      </c>
      <c r="K28" s="1" t="s">
        <v>405</v>
      </c>
    </row>
    <row r="30" spans="1:11" x14ac:dyDescent="0.25">
      <c r="C30" s="1" t="s">
        <v>412</v>
      </c>
    </row>
    <row r="31" spans="1:11" x14ac:dyDescent="0.25">
      <c r="A31" s="1">
        <v>1</v>
      </c>
      <c r="B31" s="1" t="s">
        <v>128</v>
      </c>
      <c r="C31" s="1" t="s">
        <v>259</v>
      </c>
      <c r="D31" s="1" t="s">
        <v>129</v>
      </c>
      <c r="E31" s="1" t="s">
        <v>33</v>
      </c>
      <c r="F31" s="1" t="s">
        <v>33</v>
      </c>
      <c r="G31" s="1" t="s">
        <v>130</v>
      </c>
      <c r="H31" s="1">
        <v>2</v>
      </c>
      <c r="J31" s="1">
        <v>5</v>
      </c>
      <c r="K31" s="1" t="s">
        <v>404</v>
      </c>
    </row>
    <row r="32" spans="1:11" x14ac:dyDescent="0.25">
      <c r="A32" s="1">
        <v>2</v>
      </c>
      <c r="B32" s="1" t="s">
        <v>131</v>
      </c>
      <c r="C32" s="1" t="s">
        <v>260</v>
      </c>
      <c r="D32" s="1" t="s">
        <v>132</v>
      </c>
      <c r="E32" s="1" t="s">
        <v>33</v>
      </c>
      <c r="F32" s="1" t="s">
        <v>33</v>
      </c>
      <c r="G32" s="1" t="s">
        <v>124</v>
      </c>
      <c r="H32" s="1">
        <v>3</v>
      </c>
      <c r="J32" s="1">
        <v>7</v>
      </c>
      <c r="K32" s="1" t="s">
        <v>405</v>
      </c>
    </row>
    <row r="34" spans="1:11" x14ac:dyDescent="0.25">
      <c r="C34" s="1" t="s">
        <v>413</v>
      </c>
    </row>
    <row r="35" spans="1:11" x14ac:dyDescent="0.25">
      <c r="A35" s="1">
        <v>1</v>
      </c>
      <c r="B35" s="1" t="s">
        <v>140</v>
      </c>
      <c r="C35" s="1" t="s">
        <v>263</v>
      </c>
      <c r="D35" s="1" t="s">
        <v>141</v>
      </c>
      <c r="E35" s="1" t="s">
        <v>108</v>
      </c>
      <c r="F35" s="1" t="s">
        <v>108</v>
      </c>
      <c r="G35" s="1" t="s">
        <v>127</v>
      </c>
      <c r="H35" s="1">
        <v>3</v>
      </c>
      <c r="J35" s="1">
        <v>7</v>
      </c>
      <c r="K35" s="1" t="s">
        <v>404</v>
      </c>
    </row>
    <row r="36" spans="1:11" x14ac:dyDescent="0.25">
      <c r="A36" s="1">
        <v>2</v>
      </c>
      <c r="B36" s="1" t="s">
        <v>125</v>
      </c>
      <c r="C36" s="1" t="s">
        <v>258</v>
      </c>
      <c r="D36" s="1" t="s">
        <v>126</v>
      </c>
      <c r="E36" s="1" t="s">
        <v>108</v>
      </c>
      <c r="F36" s="1" t="s">
        <v>108</v>
      </c>
      <c r="G36" s="1" t="s">
        <v>127</v>
      </c>
      <c r="H36" s="1">
        <v>4</v>
      </c>
      <c r="J36" s="1">
        <v>7</v>
      </c>
      <c r="K36" s="1" t="s">
        <v>405</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0D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12700</xdr:colOff>
                    <xdr:row>2</xdr:row>
                    <xdr:rowOff>0</xdr:rowOff>
                  </from>
                  <to>
                    <xdr:col>3</xdr:col>
                    <xdr:colOff>1771650</xdr:colOff>
                    <xdr:row>2</xdr:row>
                    <xdr:rowOff>317500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12700</xdr:colOff>
                    <xdr:row>2</xdr:row>
                    <xdr:rowOff>12700</xdr:rowOff>
                  </from>
                  <to>
                    <xdr:col>6</xdr:col>
                    <xdr:colOff>850900</xdr:colOff>
                    <xdr:row>2</xdr:row>
                    <xdr:rowOff>317500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850900</xdr:colOff>
                    <xdr:row>2</xdr:row>
                    <xdr:rowOff>12700</xdr:rowOff>
                  </from>
                  <to>
                    <xdr:col>6</xdr:col>
                    <xdr:colOff>1543050</xdr:colOff>
                    <xdr:row>2</xdr:row>
                    <xdr:rowOff>317500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5" x14ac:dyDescent="0.25"/>
  <cols>
    <col min="1" max="1" width="5.6328125" style="6" customWidth="1"/>
    <col min="2" max="2" width="10.6328125" style="6" customWidth="1"/>
    <col min="3" max="3" width="27.6328125" style="6" customWidth="1"/>
    <col min="4" max="4" width="25.6328125" style="6" customWidth="1"/>
    <col min="5" max="5" width="28.6328125" style="6" customWidth="1"/>
    <col min="6" max="6" width="3.6328125" style="6" customWidth="1"/>
    <col min="7" max="7" width="4.6328125" style="6" bestFit="1" customWidth="1"/>
    <col min="8" max="8" width="4.6328125" style="6" customWidth="1"/>
    <col min="9" max="9" width="21.6328125" style="6" customWidth="1"/>
    <col min="10" max="14" width="4.6328125" style="6" customWidth="1"/>
    <col min="15" max="15" width="4" customWidth="1"/>
  </cols>
  <sheetData>
    <row r="1" spans="1:14" s="39" customFormat="1" x14ac:dyDescent="0.25">
      <c r="A1" s="113" t="s">
        <v>91</v>
      </c>
      <c r="B1" s="114"/>
      <c r="C1" s="114"/>
      <c r="D1" s="114"/>
      <c r="E1" s="114"/>
      <c r="F1" s="114"/>
      <c r="G1" s="114"/>
      <c r="H1" s="114"/>
      <c r="I1" s="114"/>
      <c r="J1" s="114"/>
      <c r="K1" s="114"/>
      <c r="L1" s="114"/>
      <c r="M1" s="45"/>
      <c r="N1" s="49"/>
    </row>
    <row r="2" spans="1:14" s="39" customFormat="1" ht="12.75" hidden="1" customHeight="1" x14ac:dyDescent="0.25">
      <c r="A2" s="55"/>
      <c r="B2" s="56"/>
      <c r="C2" s="56">
        <v>48</v>
      </c>
      <c r="D2" s="10">
        <f>FLOOR((C2+3)/4,1)</f>
        <v>12</v>
      </c>
      <c r="E2" s="56"/>
      <c r="F2" s="56"/>
      <c r="G2" s="56"/>
      <c r="H2" s="56">
        <v>192</v>
      </c>
      <c r="I2" s="50">
        <v>190</v>
      </c>
      <c r="J2" s="50">
        <f>H2+I2</f>
        <v>382</v>
      </c>
      <c r="K2" s="50"/>
      <c r="L2" s="50"/>
      <c r="M2" s="50"/>
      <c r="N2" s="51"/>
    </row>
    <row r="3" spans="1:14" s="39" customFormat="1" x14ac:dyDescent="0.25">
      <c r="A3" s="43" t="s">
        <v>9</v>
      </c>
      <c r="B3" s="44"/>
      <c r="C3" s="118" t="str">
        <f>Instellingen!B3</f>
        <v>Kring Berkel IJssel</v>
      </c>
      <c r="D3" s="120"/>
      <c r="E3" s="116" t="s">
        <v>88</v>
      </c>
      <c r="F3" s="121"/>
      <c r="G3" s="117"/>
      <c r="H3" s="122">
        <v>3</v>
      </c>
      <c r="I3" s="123"/>
      <c r="J3" s="123"/>
      <c r="K3" s="123"/>
      <c r="L3" s="123"/>
      <c r="M3" s="123"/>
      <c r="N3" s="124"/>
    </row>
    <row r="4" spans="1:14" s="39" customFormat="1" hidden="1" x14ac:dyDescent="0.25">
      <c r="A4" s="41"/>
      <c r="B4" s="42"/>
      <c r="C4" s="46"/>
      <c r="D4" s="47"/>
      <c r="E4" s="47"/>
      <c r="F4" s="48"/>
      <c r="G4" s="58"/>
      <c r="H4" s="59"/>
      <c r="I4" s="59"/>
      <c r="J4" s="59"/>
      <c r="K4" s="59"/>
      <c r="L4" s="59"/>
      <c r="M4" s="64"/>
      <c r="N4" s="57"/>
    </row>
    <row r="5" spans="1:14" s="39" customFormat="1" hidden="1" x14ac:dyDescent="0.25">
      <c r="A5" s="60"/>
      <c r="B5" s="61"/>
      <c r="C5" s="52"/>
      <c r="D5" s="53"/>
      <c r="E5" s="53"/>
      <c r="F5" s="54"/>
      <c r="G5" s="60"/>
      <c r="H5" s="62"/>
      <c r="I5" s="62"/>
      <c r="J5" s="62"/>
      <c r="K5" s="62"/>
      <c r="L5" s="62"/>
      <c r="M5" s="64"/>
      <c r="N5" s="57"/>
    </row>
    <row r="6" spans="1:14" s="39" customFormat="1" ht="12.75" customHeight="1" x14ac:dyDescent="0.25">
      <c r="A6" s="176" t="s">
        <v>255</v>
      </c>
      <c r="B6" s="177"/>
      <c r="C6" s="177"/>
      <c r="D6" s="177"/>
      <c r="E6" s="177"/>
      <c r="F6" s="177"/>
      <c r="G6" s="177"/>
      <c r="H6" s="177"/>
      <c r="I6" s="177"/>
      <c r="J6" s="177"/>
      <c r="K6" s="177"/>
      <c r="L6" s="177"/>
      <c r="M6" s="177"/>
      <c r="N6" s="178"/>
    </row>
    <row r="7" spans="1:14" s="39" customFormat="1" ht="12.75" customHeight="1" x14ac:dyDescent="0.25">
      <c r="A7" s="179"/>
      <c r="B7" s="180"/>
      <c r="C7" s="180"/>
      <c r="D7" s="180"/>
      <c r="E7" s="180"/>
      <c r="F7" s="180"/>
      <c r="G7" s="180"/>
      <c r="H7" s="180"/>
      <c r="I7" s="180"/>
      <c r="J7" s="180"/>
      <c r="K7" s="180"/>
      <c r="L7" s="180"/>
      <c r="M7" s="180"/>
      <c r="N7" s="181"/>
    </row>
    <row r="8" spans="1:14" ht="25.5" customHeight="1" x14ac:dyDescent="0.25">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0E00-000001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0E00-000002000000}">
      <formula1>1</formula1>
      <formula2>6</formula2>
    </dataValidation>
    <dataValidation type="whole" operator="lessThan" allowBlank="1" showInputMessage="1" showErrorMessage="1" error="De waarde is maximaal 500" sqref="H9:I54874" xr:uid="{00000000-0002-0000-0E00-000000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5</xdr:row>
                    <xdr:rowOff>0</xdr:rowOff>
                  </from>
                  <to>
                    <xdr:col>2</xdr:col>
                    <xdr:colOff>1117600</xdr:colOff>
                    <xdr:row>6</xdr:row>
                    <xdr:rowOff>127000</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31750</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812800</xdr:colOff>
                    <xdr:row>5</xdr:row>
                    <xdr:rowOff>19050</xdr:rowOff>
                  </from>
                  <to>
                    <xdr:col>6</xdr:col>
                    <xdr:colOff>209550</xdr:colOff>
                    <xdr:row>6</xdr:row>
                    <xdr:rowOff>146050</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241300</xdr:colOff>
                    <xdr:row>5</xdr:row>
                    <xdr:rowOff>12700</xdr:rowOff>
                  </from>
                  <to>
                    <xdr:col>10</xdr:col>
                    <xdr:colOff>88900</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12700</xdr:rowOff>
                  </from>
                  <to>
                    <xdr:col>3</xdr:col>
                    <xdr:colOff>774700</xdr:colOff>
                    <xdr:row>6</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pageSetUpPr fitToPage="1"/>
  </sheetPr>
  <dimension ref="A1:C41"/>
  <sheetViews>
    <sheetView zoomScale="90" workbookViewId="0">
      <pane ySplit="2" topLeftCell="A3" activePane="bottomLeft" state="frozen"/>
      <selection activeCell="C5" sqref="C5:E5"/>
      <selection pane="bottomLeft" activeCell="B4" sqref="B4"/>
    </sheetView>
  </sheetViews>
  <sheetFormatPr defaultRowHeight="12.5" x14ac:dyDescent="0.25"/>
  <cols>
    <col min="1" max="1" width="39.1796875" style="4" bestFit="1" customWidth="1"/>
    <col min="2" max="2" width="37.1796875" style="1" customWidth="1"/>
    <col min="3" max="3" width="46.54296875" bestFit="1" customWidth="1"/>
  </cols>
  <sheetData>
    <row r="1" spans="1:3" ht="13" x14ac:dyDescent="0.3">
      <c r="A1" s="29"/>
      <c r="B1" s="24" t="s">
        <v>65</v>
      </c>
      <c r="C1" s="24" t="s">
        <v>26</v>
      </c>
    </row>
    <row r="2" spans="1:3" ht="13" x14ac:dyDescent="0.3">
      <c r="A2" s="25" t="s">
        <v>54</v>
      </c>
      <c r="B2" s="3"/>
      <c r="C2" s="3"/>
    </row>
    <row r="3" spans="1:3" s="31" customFormat="1" x14ac:dyDescent="0.25">
      <c r="A3" s="32" t="s">
        <v>68</v>
      </c>
      <c r="B3" s="111" t="s">
        <v>256</v>
      </c>
      <c r="C3" s="30"/>
    </row>
    <row r="4" spans="1:3" x14ac:dyDescent="0.25">
      <c r="A4" s="26" t="s">
        <v>55</v>
      </c>
      <c r="B4" s="27">
        <v>1</v>
      </c>
      <c r="C4" s="28" t="s">
        <v>53</v>
      </c>
    </row>
    <row r="5" spans="1:3" x14ac:dyDescent="0.25">
      <c r="A5" s="26" t="s">
        <v>12</v>
      </c>
      <c r="B5" s="27">
        <v>99</v>
      </c>
      <c r="C5" s="28"/>
    </row>
    <row r="6" spans="1:3" x14ac:dyDescent="0.25">
      <c r="A6" s="26" t="s">
        <v>56</v>
      </c>
      <c r="B6" s="27">
        <v>3</v>
      </c>
      <c r="C6" s="28"/>
    </row>
    <row r="7" spans="1:3" x14ac:dyDescent="0.25">
      <c r="A7" s="26" t="s">
        <v>72</v>
      </c>
      <c r="B7" s="27">
        <v>1</v>
      </c>
      <c r="C7" s="28"/>
    </row>
    <row r="8" spans="1:3" x14ac:dyDescent="0.25">
      <c r="A8" s="30" t="s">
        <v>42</v>
      </c>
      <c r="B8" s="27">
        <v>1</v>
      </c>
      <c r="C8" s="28"/>
    </row>
    <row r="9" spans="1:3" x14ac:dyDescent="0.25">
      <c r="A9" s="30" t="s">
        <v>75</v>
      </c>
      <c r="B9" s="27">
        <v>1</v>
      </c>
      <c r="C9" s="28" t="s">
        <v>76</v>
      </c>
    </row>
    <row r="10" spans="1:3" x14ac:dyDescent="0.25">
      <c r="A10" s="87" t="s">
        <v>92</v>
      </c>
      <c r="B10" s="27">
        <v>90</v>
      </c>
      <c r="C10" s="28" t="s">
        <v>93</v>
      </c>
    </row>
    <row r="11" spans="1:3" x14ac:dyDescent="0.25">
      <c r="A11" s="88" t="s">
        <v>110</v>
      </c>
      <c r="B11" s="27" t="s">
        <v>111</v>
      </c>
      <c r="C11" s="28"/>
    </row>
    <row r="12" spans="1:3" hidden="1" x14ac:dyDescent="0.25">
      <c r="A12" s="30"/>
      <c r="B12" s="27"/>
      <c r="C12" s="28"/>
    </row>
    <row r="13" spans="1:3" x14ac:dyDescent="0.25">
      <c r="A13" s="30" t="s">
        <v>98</v>
      </c>
      <c r="B13" s="27"/>
      <c r="C13" s="86" t="s">
        <v>99</v>
      </c>
    </row>
    <row r="14" spans="1:3" hidden="1" x14ac:dyDescent="0.25">
      <c r="A14" s="30" t="s">
        <v>104</v>
      </c>
      <c r="B14" s="27" t="s">
        <v>106</v>
      </c>
      <c r="C14" s="28"/>
    </row>
    <row r="15" spans="1:3" hidden="1" x14ac:dyDescent="0.25">
      <c r="A15" s="30" t="s">
        <v>102</v>
      </c>
      <c r="B15" s="27" t="s">
        <v>106</v>
      </c>
      <c r="C15" s="28"/>
    </row>
    <row r="16" spans="1:3" hidden="1" x14ac:dyDescent="0.25">
      <c r="A16" s="30"/>
      <c r="B16" s="26"/>
      <c r="C16" s="28"/>
    </row>
    <row r="17" spans="1:3" x14ac:dyDescent="0.25">
      <c r="A17" s="30" t="s">
        <v>105</v>
      </c>
      <c r="B17" s="27" t="s">
        <v>106</v>
      </c>
      <c r="C17" s="28"/>
    </row>
    <row r="18" spans="1:3" x14ac:dyDescent="0.25">
      <c r="A18" s="30" t="s">
        <v>103</v>
      </c>
      <c r="B18" s="27" t="s">
        <v>106</v>
      </c>
      <c r="C18" s="28"/>
    </row>
    <row r="19" spans="1:3" x14ac:dyDescent="0.25">
      <c r="B19" s="4"/>
    </row>
    <row r="20" spans="1:3" hidden="1" x14ac:dyDescent="0.25">
      <c r="B20" s="4"/>
    </row>
    <row r="21" spans="1:3" hidden="1" x14ac:dyDescent="0.25">
      <c r="B21" s="4"/>
    </row>
    <row r="22" spans="1:3" hidden="1" x14ac:dyDescent="0.25">
      <c r="B22" s="4"/>
    </row>
    <row r="23" spans="1:3" ht="38" x14ac:dyDescent="0.3">
      <c r="A23" s="24" t="s">
        <v>94</v>
      </c>
      <c r="B23" s="3"/>
      <c r="C23" s="8" t="s">
        <v>63</v>
      </c>
    </row>
    <row r="24" spans="1:3" hidden="1" x14ac:dyDescent="0.25">
      <c r="A24" s="26" t="s">
        <v>57</v>
      </c>
      <c r="B24" s="26">
        <v>1</v>
      </c>
      <c r="C24" s="28" t="s">
        <v>64</v>
      </c>
    </row>
    <row r="25" spans="1:3" x14ac:dyDescent="0.25">
      <c r="A25" s="26" t="s">
        <v>77</v>
      </c>
      <c r="B25" s="27">
        <v>2</v>
      </c>
      <c r="C25" s="28"/>
    </row>
    <row r="26" spans="1:3" x14ac:dyDescent="0.25">
      <c r="A26" s="26" t="s">
        <v>78</v>
      </c>
      <c r="B26" s="27">
        <v>3</v>
      </c>
      <c r="C26" s="28"/>
    </row>
    <row r="27" spans="1:3" x14ac:dyDescent="0.25">
      <c r="A27" s="26" t="s">
        <v>58</v>
      </c>
      <c r="B27" s="27">
        <v>4</v>
      </c>
      <c r="C27" s="28"/>
    </row>
    <row r="28" spans="1:3" x14ac:dyDescent="0.25">
      <c r="A28" s="26" t="s">
        <v>59</v>
      </c>
      <c r="B28" s="27">
        <v>5</v>
      </c>
      <c r="C28" s="28"/>
    </row>
    <row r="29" spans="1:3" x14ac:dyDescent="0.25">
      <c r="A29" s="26" t="s">
        <v>60</v>
      </c>
      <c r="B29" s="27">
        <v>6</v>
      </c>
      <c r="C29" s="28"/>
    </row>
    <row r="30" spans="1:3" x14ac:dyDescent="0.25">
      <c r="A30" s="26" t="s">
        <v>61</v>
      </c>
      <c r="B30" s="27">
        <v>7</v>
      </c>
      <c r="C30" s="28"/>
    </row>
    <row r="31" spans="1:3" x14ac:dyDescent="0.25">
      <c r="A31" s="26" t="s">
        <v>62</v>
      </c>
      <c r="B31" s="27"/>
      <c r="C31" s="28"/>
    </row>
    <row r="32" spans="1:3" x14ac:dyDescent="0.25">
      <c r="A32" s="26" t="s">
        <v>66</v>
      </c>
      <c r="B32" s="27"/>
      <c r="C32" s="28"/>
    </row>
    <row r="33" spans="1:3" x14ac:dyDescent="0.25">
      <c r="A33" s="26" t="s">
        <v>67</v>
      </c>
      <c r="B33" s="27"/>
      <c r="C33" s="28"/>
    </row>
    <row r="34" spans="1:3" x14ac:dyDescent="0.25">
      <c r="B34" s="4"/>
      <c r="C34" s="4"/>
    </row>
    <row r="35" spans="1:3" ht="13" x14ac:dyDescent="0.3">
      <c r="A35" s="24" t="s">
        <v>79</v>
      </c>
      <c r="B35" s="24" t="s">
        <v>80</v>
      </c>
      <c r="C35" s="24" t="s">
        <v>81</v>
      </c>
    </row>
    <row r="36" spans="1:3" x14ac:dyDescent="0.25">
      <c r="A36" s="26" t="s">
        <v>82</v>
      </c>
      <c r="B36" s="91" t="s">
        <v>116</v>
      </c>
      <c r="C36" s="110" t="s">
        <v>117</v>
      </c>
    </row>
    <row r="37" spans="1:3" x14ac:dyDescent="0.25">
      <c r="A37" s="26" t="s">
        <v>83</v>
      </c>
      <c r="B37" s="91" t="s">
        <v>118</v>
      </c>
      <c r="C37" s="110" t="s">
        <v>119</v>
      </c>
    </row>
    <row r="38" spans="1:3" x14ac:dyDescent="0.25">
      <c r="A38" s="30" t="s">
        <v>84</v>
      </c>
      <c r="B38" s="91" t="s">
        <v>120</v>
      </c>
      <c r="C38" s="110" t="s">
        <v>121</v>
      </c>
    </row>
    <row r="39" spans="1:3" x14ac:dyDescent="0.25">
      <c r="A39" s="30" t="s">
        <v>85</v>
      </c>
      <c r="B39" s="91"/>
      <c r="C39" s="40" t="s">
        <v>96</v>
      </c>
    </row>
    <row r="40" spans="1:3" x14ac:dyDescent="0.25">
      <c r="A40" s="30" t="s">
        <v>86</v>
      </c>
      <c r="B40" s="91"/>
      <c r="C40" s="40" t="s">
        <v>96</v>
      </c>
    </row>
    <row r="41" spans="1:3" x14ac:dyDescent="0.25">
      <c r="A41" s="30" t="s">
        <v>87</v>
      </c>
      <c r="B41" s="91"/>
      <c r="C41" s="40" t="s">
        <v>96</v>
      </c>
    </row>
  </sheetData>
  <sheetProtection password="C736" sheet="1" objects="1" scenarios="1"/>
  <phoneticPr fontId="0" type="noConversion"/>
  <dataValidations count="13">
    <dataValidation type="whole" allowBlank="1" showInputMessage="1" showErrorMessage="1" sqref="B16" xr:uid="{00000000-0002-0000-0F00-000000000000}">
      <formula1>1</formula1>
      <formula2>2</formula2>
    </dataValidation>
    <dataValidation type="whole" showInputMessage="1" showErrorMessage="1" error="Er moet een waarde ingevoerd worden tussen 1 t/m 6." sqref="B6" xr:uid="{00000000-0002-0000-0F00-000001000000}">
      <formula1>1</formula1>
      <formula2>6</formula2>
    </dataValidation>
    <dataValidation type="whole" allowBlank="1" showInputMessage="1" showErrorMessage="1" sqref="B19:B21" xr:uid="{00000000-0002-0000-0F00-000002000000}">
      <formula1>2</formula1>
      <formula2>3</formula2>
    </dataValidation>
    <dataValidation type="whole" showInputMessage="1" showErrorMessage="1" error="Er moet een waarde ingevoerd worden." sqref="B5" xr:uid="{00000000-0002-0000-0F00-000003000000}">
      <formula1>1</formula1>
      <formula2>999</formula2>
    </dataValidation>
    <dataValidation type="whole" showInputMessage="1" showErrorMessage="1" error="Er moet een waarde ingevoerd worden." sqref="B8 B4" xr:uid="{00000000-0002-0000-0F00-000004000000}">
      <formula1>1</formula1>
      <formula2>2</formula2>
    </dataValidation>
    <dataValidation type="whole" showInputMessage="1" showErrorMessage="1" error="De waarde kan zijn 0 of 1." sqref="B7" xr:uid="{00000000-0002-0000-0F00-000005000000}">
      <formula1>0</formula1>
      <formula2>2</formula2>
    </dataValidation>
    <dataValidation type="textLength" showInputMessage="1" showErrorMessage="1" error="Er moet een tekst worden ingevoerd." sqref="B3" xr:uid="{00000000-0002-0000-0F00-000006000000}">
      <formula1>1</formula1>
      <formula2>60</formula2>
    </dataValidation>
    <dataValidation type="whole" allowBlank="1" showInputMessage="1" showErrorMessage="1" sqref="B9" xr:uid="{00000000-0002-0000-0F00-000007000000}">
      <formula1>0</formula1>
      <formula2>1</formula2>
    </dataValidation>
    <dataValidation type="whole" allowBlank="1" showInputMessage="1" showErrorMessage="1" error="De minimale waarde is 2 de maximale is 10" sqref="B25:B33" xr:uid="{00000000-0002-0000-0F00-000008000000}">
      <formula1>2</formula1>
      <formula2>10</formula2>
    </dataValidation>
    <dataValidation type="whole" allowBlank="1" showInputMessage="1" showErrorMessage="1" error="Er moet een waarde ingevoerd worden van 1 t/m 999 of blanko." sqref="B10 B12" xr:uid="{00000000-0002-0000-0F00-000009000000}">
      <formula1>1</formula1>
      <formula2>999</formula2>
    </dataValidation>
    <dataValidation type="list" allowBlank="1" showInputMessage="1" showErrorMessage="1" sqref="B13" xr:uid="{00000000-0002-0000-0F00-00000A000000}">
      <formula1>"Aanmelden,Afmelden"</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 xr:uid="{00000000-0002-0000-0F00-00000B000000}">
      <formula1>"1: Punten van de proef, 2: Plaatsing,3: Percentage en plaatsing"</formula1>
    </dataValidation>
    <dataValidation type="list" allowBlank="1" showInputMessage="1" showErrorMessage="1" sqref="B17:B18 B14:B15" xr:uid="{00000000-0002-0000-0F00-00000C000000}">
      <formula1>"Ja,Nee"</formula1>
    </dataValidation>
  </dataValidations>
  <printOptions gridLines="1"/>
  <pageMargins left="0.39370078740157483" right="0.39370078740157483"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285750</xdr:colOff>
                    <xdr:row>16</xdr:row>
                    <xdr:rowOff>57150</xdr:rowOff>
                  </from>
                  <to>
                    <xdr:col>2</xdr:col>
                    <xdr:colOff>3028950</xdr:colOff>
                    <xdr:row>17</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
  <dimension ref="A1:J57"/>
  <sheetViews>
    <sheetView workbookViewId="0">
      <pane ySplit="4" topLeftCell="A32" activePane="bottomLeft" state="frozen"/>
      <selection activeCell="C5" sqref="C5:E5"/>
      <selection pane="bottomLeft" activeCell="H42" sqref="H42"/>
    </sheetView>
  </sheetViews>
  <sheetFormatPr defaultRowHeight="12.5" x14ac:dyDescent="0.25"/>
  <cols>
    <col min="1" max="1" width="8" style="1" customWidth="1"/>
    <col min="2" max="2" width="10" style="1" hidden="1" customWidth="1"/>
    <col min="3" max="3" width="28.1796875" style="1" customWidth="1"/>
    <col min="4" max="4" width="21.90625" style="1" customWidth="1"/>
    <col min="5" max="5" width="9.36328125" style="1" customWidth="1"/>
    <col min="6" max="6" width="4.1796875" style="1" hidden="1" customWidth="1"/>
    <col min="7" max="7" width="23.26953125" style="1" customWidth="1"/>
    <col min="8" max="8" width="16.36328125" style="1" customWidth="1"/>
    <col min="9" max="10" width="0" hidden="1" customWidth="1"/>
  </cols>
  <sheetData>
    <row r="1" spans="1:10" x14ac:dyDescent="0.25">
      <c r="A1" s="184" t="s">
        <v>20</v>
      </c>
      <c r="B1" s="185"/>
      <c r="C1" s="185"/>
      <c r="D1" s="185"/>
      <c r="E1" s="185"/>
      <c r="F1" s="185"/>
      <c r="G1" s="185"/>
      <c r="H1" s="186"/>
      <c r="I1" s="106"/>
      <c r="J1" s="106"/>
    </row>
    <row r="2" spans="1:10" hidden="1" x14ac:dyDescent="0.25">
      <c r="A2" s="6"/>
      <c r="B2" s="6"/>
      <c r="C2" s="6"/>
      <c r="D2" s="6"/>
      <c r="E2" s="6"/>
      <c r="F2" s="6"/>
      <c r="G2" s="6"/>
      <c r="H2" s="6"/>
      <c r="I2" s="107"/>
      <c r="J2" s="107"/>
    </row>
    <row r="3" spans="1:10" ht="25.5" customHeight="1" x14ac:dyDescent="0.25">
      <c r="A3" s="7" t="s">
        <v>9</v>
      </c>
      <c r="B3" s="182" t="str">
        <f>Instellingen!B3</f>
        <v>Kring Berkel IJssel</v>
      </c>
      <c r="C3" s="183"/>
      <c r="D3" s="183"/>
      <c r="E3" s="187" t="s">
        <v>109</v>
      </c>
      <c r="F3" s="187"/>
      <c r="G3" s="105" t="s">
        <v>34</v>
      </c>
      <c r="H3" s="104"/>
    </row>
    <row r="4" spans="1:10" x14ac:dyDescent="0.25">
      <c r="A4" s="3" t="s">
        <v>21</v>
      </c>
      <c r="B4" s="3" t="s">
        <v>7</v>
      </c>
      <c r="C4" s="108" t="s">
        <v>112</v>
      </c>
      <c r="D4" s="3" t="s">
        <v>1</v>
      </c>
      <c r="E4" s="3" t="s">
        <v>22</v>
      </c>
      <c r="F4" s="3" t="s">
        <v>24</v>
      </c>
      <c r="G4" s="3" t="s">
        <v>25</v>
      </c>
      <c r="H4" s="3" t="s">
        <v>26</v>
      </c>
      <c r="I4" s="107" t="str">
        <f>IF(C4&lt;&gt;"",RIGHT(C4,LEN(C4)-SEARCH(" ",C4,1)),"")</f>
        <v>/ amazone</v>
      </c>
      <c r="J4" s="107" t="str">
        <f>IF(C4&lt;&gt;"",LEFT(C4, SEARCH(" ",C4,1)),"")</f>
        <v xml:space="preserve">Ruiter </v>
      </c>
    </row>
    <row r="6" spans="1:10" x14ac:dyDescent="0.25">
      <c r="C6" s="1" t="s">
        <v>406</v>
      </c>
      <c r="D6" s="1" t="s">
        <v>414</v>
      </c>
    </row>
    <row r="7" spans="1:10" x14ac:dyDescent="0.25">
      <c r="A7" s="1">
        <v>1</v>
      </c>
      <c r="B7" s="1" t="s">
        <v>158</v>
      </c>
      <c r="C7" s="1" t="s">
        <v>266</v>
      </c>
      <c r="D7" s="1" t="s">
        <v>159</v>
      </c>
      <c r="E7" s="1" t="s">
        <v>27</v>
      </c>
      <c r="G7" s="1" t="s">
        <v>124</v>
      </c>
      <c r="H7" s="1" t="s">
        <v>404</v>
      </c>
    </row>
    <row r="8" spans="1:10" x14ac:dyDescent="0.25">
      <c r="A8" s="1">
        <v>2</v>
      </c>
      <c r="B8" s="1" t="s">
        <v>323</v>
      </c>
      <c r="C8" s="1" t="s">
        <v>375</v>
      </c>
      <c r="D8" s="1" t="s">
        <v>324</v>
      </c>
      <c r="E8" s="1" t="s">
        <v>27</v>
      </c>
      <c r="G8" s="1" t="s">
        <v>166</v>
      </c>
    </row>
    <row r="9" spans="1:10" x14ac:dyDescent="0.25">
      <c r="A9" s="1">
        <v>3</v>
      </c>
      <c r="B9" s="1" t="s">
        <v>329</v>
      </c>
      <c r="C9" s="1" t="s">
        <v>378</v>
      </c>
      <c r="D9" s="1" t="s">
        <v>330</v>
      </c>
      <c r="E9" s="1" t="s">
        <v>27</v>
      </c>
      <c r="G9" s="1" t="s">
        <v>331</v>
      </c>
    </row>
    <row r="10" spans="1:10" x14ac:dyDescent="0.25">
      <c r="A10" s="1" t="s">
        <v>415</v>
      </c>
      <c r="B10" s="1" t="s">
        <v>327</v>
      </c>
      <c r="C10" s="1" t="s">
        <v>377</v>
      </c>
      <c r="D10" s="1" t="s">
        <v>328</v>
      </c>
      <c r="E10" s="1" t="s">
        <v>27</v>
      </c>
      <c r="G10" s="1" t="s">
        <v>214</v>
      </c>
    </row>
    <row r="11" spans="1:10" x14ac:dyDescent="0.25">
      <c r="A11" s="1" t="s">
        <v>416</v>
      </c>
      <c r="B11" s="1" t="s">
        <v>325</v>
      </c>
      <c r="C11" s="1" t="s">
        <v>376</v>
      </c>
      <c r="D11" s="1" t="s">
        <v>326</v>
      </c>
      <c r="E11" s="1" t="s">
        <v>27</v>
      </c>
      <c r="G11" s="1" t="s">
        <v>124</v>
      </c>
    </row>
    <row r="13" spans="1:10" x14ac:dyDescent="0.25">
      <c r="C13" s="1" t="s">
        <v>407</v>
      </c>
      <c r="D13" s="1" t="s">
        <v>414</v>
      </c>
    </row>
    <row r="14" spans="1:10" x14ac:dyDescent="0.25">
      <c r="A14" s="1">
        <v>1</v>
      </c>
      <c r="B14" s="1" t="s">
        <v>345</v>
      </c>
      <c r="C14" s="1" t="s">
        <v>385</v>
      </c>
      <c r="D14" s="1" t="s">
        <v>346</v>
      </c>
      <c r="E14" s="1" t="s">
        <v>28</v>
      </c>
      <c r="G14" s="1" t="s">
        <v>214</v>
      </c>
    </row>
    <row r="15" spans="1:10" x14ac:dyDescent="0.25">
      <c r="A15" s="1">
        <v>2</v>
      </c>
      <c r="B15" s="1" t="s">
        <v>347</v>
      </c>
      <c r="C15" s="1" t="s">
        <v>306</v>
      </c>
      <c r="D15" s="1" t="s">
        <v>348</v>
      </c>
      <c r="E15" s="1" t="s">
        <v>28</v>
      </c>
      <c r="G15" s="1" t="s">
        <v>130</v>
      </c>
    </row>
    <row r="16" spans="1:10" x14ac:dyDescent="0.25">
      <c r="A16" s="1">
        <v>3</v>
      </c>
      <c r="B16" s="1" t="s">
        <v>210</v>
      </c>
      <c r="C16" s="1" t="s">
        <v>290</v>
      </c>
      <c r="D16" s="1" t="s">
        <v>211</v>
      </c>
      <c r="E16" s="1" t="s">
        <v>28</v>
      </c>
      <c r="G16" s="1" t="s">
        <v>137</v>
      </c>
    </row>
    <row r="17" spans="1:8" x14ac:dyDescent="0.25">
      <c r="A17" s="1" t="s">
        <v>415</v>
      </c>
      <c r="B17" s="1" t="s">
        <v>212</v>
      </c>
      <c r="C17" s="1" t="s">
        <v>291</v>
      </c>
      <c r="D17" s="1" t="s">
        <v>213</v>
      </c>
      <c r="E17" s="1" t="s">
        <v>28</v>
      </c>
      <c r="G17" s="1" t="s">
        <v>214</v>
      </c>
      <c r="H17" s="1" t="s">
        <v>404</v>
      </c>
    </row>
    <row r="18" spans="1:8" x14ac:dyDescent="0.25">
      <c r="A18" s="1" t="s">
        <v>416</v>
      </c>
      <c r="B18" s="1" t="s">
        <v>217</v>
      </c>
      <c r="C18" s="1" t="s">
        <v>293</v>
      </c>
      <c r="D18" s="1" t="s">
        <v>218</v>
      </c>
      <c r="E18" s="1" t="s">
        <v>28</v>
      </c>
      <c r="G18" s="1" t="s">
        <v>209</v>
      </c>
      <c r="H18" s="1" t="s">
        <v>405</v>
      </c>
    </row>
    <row r="20" spans="1:8" x14ac:dyDescent="0.25">
      <c r="C20" s="1" t="s">
        <v>408</v>
      </c>
      <c r="D20" s="1" t="s">
        <v>417</v>
      </c>
    </row>
    <row r="21" spans="1:8" x14ac:dyDescent="0.25">
      <c r="A21" s="1">
        <v>1</v>
      </c>
      <c r="B21" s="1" t="s">
        <v>239</v>
      </c>
      <c r="C21" s="1" t="s">
        <v>303</v>
      </c>
      <c r="D21" s="1" t="s">
        <v>240</v>
      </c>
      <c r="E21" s="1" t="s">
        <v>29</v>
      </c>
      <c r="G21" s="1" t="s">
        <v>124</v>
      </c>
      <c r="H21" s="1" t="s">
        <v>404</v>
      </c>
    </row>
    <row r="22" spans="1:8" x14ac:dyDescent="0.25">
      <c r="A22" s="1">
        <v>2</v>
      </c>
      <c r="B22" s="1" t="s">
        <v>244</v>
      </c>
      <c r="C22" s="1" t="s">
        <v>305</v>
      </c>
      <c r="D22" s="1" t="s">
        <v>245</v>
      </c>
      <c r="E22" s="1" t="s">
        <v>29</v>
      </c>
      <c r="G22" s="1" t="s">
        <v>174</v>
      </c>
      <c r="H22" s="1" t="s">
        <v>405</v>
      </c>
    </row>
    <row r="23" spans="1:8" x14ac:dyDescent="0.25">
      <c r="A23" s="1" t="s">
        <v>415</v>
      </c>
      <c r="B23" s="1" t="s">
        <v>248</v>
      </c>
      <c r="C23" s="1" t="s">
        <v>307</v>
      </c>
      <c r="D23" s="1" t="s">
        <v>249</v>
      </c>
      <c r="E23" s="1" t="s">
        <v>29</v>
      </c>
      <c r="G23" s="1" t="s">
        <v>214</v>
      </c>
    </row>
    <row r="24" spans="1:8" x14ac:dyDescent="0.25">
      <c r="A24" s="1" t="s">
        <v>416</v>
      </c>
      <c r="B24" s="1" t="s">
        <v>253</v>
      </c>
      <c r="C24" s="1" t="s">
        <v>310</v>
      </c>
      <c r="D24" s="1" t="s">
        <v>254</v>
      </c>
      <c r="E24" s="1" t="s">
        <v>29</v>
      </c>
      <c r="G24" s="1" t="s">
        <v>124</v>
      </c>
    </row>
    <row r="26" spans="1:8" x14ac:dyDescent="0.25">
      <c r="C26" s="1" t="s">
        <v>409</v>
      </c>
      <c r="D26" s="1" t="s">
        <v>414</v>
      </c>
    </row>
    <row r="27" spans="1:8" x14ac:dyDescent="0.25">
      <c r="A27" s="1">
        <v>1</v>
      </c>
      <c r="B27" s="1" t="s">
        <v>175</v>
      </c>
      <c r="C27" s="1" t="s">
        <v>274</v>
      </c>
      <c r="D27" s="1" t="s">
        <v>176</v>
      </c>
      <c r="E27" s="1" t="s">
        <v>30</v>
      </c>
      <c r="G27" s="1" t="s">
        <v>174</v>
      </c>
      <c r="H27" s="1" t="s">
        <v>404</v>
      </c>
    </row>
    <row r="28" spans="1:8" x14ac:dyDescent="0.25">
      <c r="A28" s="1">
        <v>2</v>
      </c>
      <c r="B28" s="1" t="s">
        <v>181</v>
      </c>
      <c r="C28" s="1" t="s">
        <v>262</v>
      </c>
      <c r="D28" s="1" t="s">
        <v>182</v>
      </c>
      <c r="E28" s="1" t="s">
        <v>30</v>
      </c>
      <c r="G28" s="1" t="s">
        <v>137</v>
      </c>
      <c r="H28" s="1" t="s">
        <v>405</v>
      </c>
    </row>
    <row r="29" spans="1:8" x14ac:dyDescent="0.25">
      <c r="A29" s="1">
        <v>3</v>
      </c>
      <c r="B29" s="1" t="s">
        <v>177</v>
      </c>
      <c r="C29" s="1" t="s">
        <v>275</v>
      </c>
      <c r="D29" s="1" t="s">
        <v>178</v>
      </c>
      <c r="E29" s="1" t="s">
        <v>30</v>
      </c>
      <c r="G29" s="1" t="s">
        <v>166</v>
      </c>
    </row>
    <row r="30" spans="1:8" x14ac:dyDescent="0.25">
      <c r="A30" s="1" t="s">
        <v>415</v>
      </c>
      <c r="B30" s="1" t="s">
        <v>361</v>
      </c>
      <c r="C30" s="1" t="s">
        <v>391</v>
      </c>
      <c r="D30" s="1" t="s">
        <v>362</v>
      </c>
      <c r="E30" s="1" t="s">
        <v>30</v>
      </c>
      <c r="G30" s="1" t="s">
        <v>124</v>
      </c>
    </row>
    <row r="31" spans="1:8" x14ac:dyDescent="0.25">
      <c r="A31" s="1" t="s">
        <v>416</v>
      </c>
      <c r="B31" s="1" t="s">
        <v>183</v>
      </c>
      <c r="C31" s="1" t="s">
        <v>277</v>
      </c>
      <c r="D31" s="1" t="s">
        <v>184</v>
      </c>
      <c r="E31" s="1" t="s">
        <v>30</v>
      </c>
      <c r="G31" s="1" t="s">
        <v>124</v>
      </c>
    </row>
    <row r="33" spans="1:8" x14ac:dyDescent="0.25">
      <c r="C33" s="1" t="s">
        <v>410</v>
      </c>
      <c r="D33" s="1" t="s">
        <v>418</v>
      </c>
    </row>
    <row r="34" spans="1:8" x14ac:dyDescent="0.25">
      <c r="A34" s="1">
        <v>1</v>
      </c>
      <c r="B34" s="1" t="s">
        <v>193</v>
      </c>
      <c r="C34" s="1" t="s">
        <v>282</v>
      </c>
      <c r="D34" s="1" t="s">
        <v>194</v>
      </c>
      <c r="E34" s="1" t="s">
        <v>31</v>
      </c>
      <c r="G34" s="1" t="s">
        <v>195</v>
      </c>
      <c r="H34" s="1" t="s">
        <v>404</v>
      </c>
    </row>
    <row r="35" spans="1:8" x14ac:dyDescent="0.25">
      <c r="A35" s="1">
        <v>2</v>
      </c>
      <c r="B35" s="1" t="s">
        <v>196</v>
      </c>
      <c r="C35" s="1" t="s">
        <v>283</v>
      </c>
      <c r="D35" s="1" t="s">
        <v>197</v>
      </c>
      <c r="E35" s="1" t="s">
        <v>31</v>
      </c>
      <c r="G35" s="1" t="s">
        <v>137</v>
      </c>
      <c r="H35" s="1" t="s">
        <v>405</v>
      </c>
    </row>
    <row r="36" spans="1:8" x14ac:dyDescent="0.25">
      <c r="A36" s="1">
        <v>3</v>
      </c>
      <c r="B36" s="1" t="s">
        <v>365</v>
      </c>
      <c r="C36" s="1" t="s">
        <v>393</v>
      </c>
      <c r="D36" s="1" t="s">
        <v>366</v>
      </c>
      <c r="E36" s="1" t="s">
        <v>31</v>
      </c>
      <c r="G36" s="1" t="s">
        <v>130</v>
      </c>
    </row>
    <row r="37" spans="1:8" x14ac:dyDescent="0.25">
      <c r="A37" s="1">
        <v>4</v>
      </c>
      <c r="B37" s="1" t="s">
        <v>200</v>
      </c>
      <c r="C37" s="1" t="s">
        <v>285</v>
      </c>
      <c r="D37" s="1" t="s">
        <v>201</v>
      </c>
      <c r="E37" s="1" t="s">
        <v>31</v>
      </c>
      <c r="G37" s="1" t="s">
        <v>124</v>
      </c>
    </row>
    <row r="39" spans="1:8" x14ac:dyDescent="0.25">
      <c r="C39" s="1" t="s">
        <v>411</v>
      </c>
      <c r="D39" s="1" t="s">
        <v>414</v>
      </c>
    </row>
    <row r="40" spans="1:8" x14ac:dyDescent="0.25">
      <c r="A40" s="1">
        <v>1</v>
      </c>
      <c r="B40" s="1" t="s">
        <v>146</v>
      </c>
      <c r="C40" s="1" t="s">
        <v>262</v>
      </c>
      <c r="D40" s="1" t="s">
        <v>147</v>
      </c>
      <c r="E40" s="1" t="s">
        <v>32</v>
      </c>
      <c r="G40" s="1" t="s">
        <v>137</v>
      </c>
      <c r="H40" s="1" t="s">
        <v>404</v>
      </c>
    </row>
    <row r="41" spans="1:8" x14ac:dyDescent="0.25">
      <c r="A41" s="1">
        <v>2</v>
      </c>
      <c r="B41" s="1" t="s">
        <v>144</v>
      </c>
      <c r="C41" s="1" t="s">
        <v>260</v>
      </c>
      <c r="D41" s="1" t="s">
        <v>145</v>
      </c>
      <c r="E41" s="1" t="s">
        <v>32</v>
      </c>
      <c r="G41" s="1" t="s">
        <v>124</v>
      </c>
      <c r="H41" s="1" t="s">
        <v>405</v>
      </c>
    </row>
    <row r="42" spans="1:8" x14ac:dyDescent="0.25">
      <c r="A42" s="1">
        <v>3</v>
      </c>
      <c r="B42" s="1" t="s">
        <v>148</v>
      </c>
      <c r="C42" s="1" t="s">
        <v>265</v>
      </c>
      <c r="D42" s="1" t="s">
        <v>149</v>
      </c>
      <c r="E42" s="1" t="s">
        <v>32</v>
      </c>
      <c r="G42" s="1" t="s">
        <v>124</v>
      </c>
    </row>
    <row r="43" spans="1:8" x14ac:dyDescent="0.25">
      <c r="A43" s="1" t="s">
        <v>415</v>
      </c>
      <c r="B43" s="1" t="s">
        <v>152</v>
      </c>
      <c r="C43" s="1" t="s">
        <v>258</v>
      </c>
      <c r="D43" s="1" t="s">
        <v>157</v>
      </c>
      <c r="E43" s="1" t="s">
        <v>32</v>
      </c>
      <c r="G43" s="1" t="s">
        <v>127</v>
      </c>
    </row>
    <row r="44" spans="1:8" x14ac:dyDescent="0.25">
      <c r="A44" s="1" t="s">
        <v>416</v>
      </c>
      <c r="B44" s="1" t="s">
        <v>156</v>
      </c>
      <c r="C44" s="6" t="s">
        <v>266</v>
      </c>
      <c r="D44" s="6" t="s">
        <v>151</v>
      </c>
      <c r="E44" s="1" t="s">
        <v>32</v>
      </c>
      <c r="G44" s="6" t="s">
        <v>124</v>
      </c>
    </row>
    <row r="46" spans="1:8" x14ac:dyDescent="0.25">
      <c r="C46" s="1" t="s">
        <v>412</v>
      </c>
      <c r="D46" s="1" t="s">
        <v>414</v>
      </c>
    </row>
    <row r="47" spans="1:8" x14ac:dyDescent="0.25">
      <c r="A47" s="1">
        <v>1</v>
      </c>
      <c r="B47" s="1" t="s">
        <v>128</v>
      </c>
      <c r="C47" s="1" t="s">
        <v>259</v>
      </c>
      <c r="D47" s="1" t="s">
        <v>129</v>
      </c>
      <c r="E47" s="1" t="s">
        <v>33</v>
      </c>
      <c r="G47" s="1" t="s">
        <v>130</v>
      </c>
      <c r="H47" s="1" t="s">
        <v>404</v>
      </c>
    </row>
    <row r="48" spans="1:8" x14ac:dyDescent="0.25">
      <c r="A48" s="1">
        <v>2</v>
      </c>
      <c r="B48" s="1" t="s">
        <v>131</v>
      </c>
      <c r="C48" s="1" t="s">
        <v>260</v>
      </c>
      <c r="D48" s="1" t="s">
        <v>132</v>
      </c>
      <c r="E48" s="1" t="s">
        <v>33</v>
      </c>
      <c r="G48" s="1" t="s">
        <v>124</v>
      </c>
      <c r="H48" s="1" t="s">
        <v>405</v>
      </c>
    </row>
    <row r="49" spans="1:8" x14ac:dyDescent="0.25">
      <c r="A49" s="1">
        <v>3</v>
      </c>
      <c r="B49" s="1" t="s">
        <v>135</v>
      </c>
      <c r="C49" s="1" t="s">
        <v>262</v>
      </c>
      <c r="D49" s="1" t="s">
        <v>136</v>
      </c>
      <c r="E49" s="1" t="s">
        <v>33</v>
      </c>
      <c r="G49" s="1" t="s">
        <v>137</v>
      </c>
    </row>
    <row r="50" spans="1:8" x14ac:dyDescent="0.25">
      <c r="A50" s="1" t="s">
        <v>415</v>
      </c>
      <c r="B50" s="1" t="s">
        <v>317</v>
      </c>
      <c r="C50" s="1" t="s">
        <v>372</v>
      </c>
      <c r="D50" s="1" t="s">
        <v>318</v>
      </c>
      <c r="E50" s="1" t="s">
        <v>33</v>
      </c>
      <c r="G50" s="1" t="s">
        <v>171</v>
      </c>
    </row>
    <row r="51" spans="1:8" x14ac:dyDescent="0.25">
      <c r="A51" s="1" t="s">
        <v>416</v>
      </c>
      <c r="B51" s="1" t="s">
        <v>319</v>
      </c>
      <c r="C51" s="1" t="s">
        <v>373</v>
      </c>
      <c r="D51" s="1" t="s">
        <v>320</v>
      </c>
      <c r="E51" s="1" t="s">
        <v>33</v>
      </c>
      <c r="G51" s="1" t="s">
        <v>124</v>
      </c>
    </row>
    <row r="53" spans="1:8" x14ac:dyDescent="0.25">
      <c r="C53" s="1" t="s">
        <v>413</v>
      </c>
      <c r="D53" s="1" t="s">
        <v>418</v>
      </c>
    </row>
    <row r="54" spans="1:8" x14ac:dyDescent="0.25">
      <c r="A54" s="1">
        <v>1</v>
      </c>
      <c r="B54" s="1" t="s">
        <v>122</v>
      </c>
      <c r="C54" s="1" t="s">
        <v>257</v>
      </c>
      <c r="D54" s="1" t="s">
        <v>123</v>
      </c>
      <c r="E54" s="1" t="s">
        <v>108</v>
      </c>
      <c r="G54" s="1" t="s">
        <v>124</v>
      </c>
    </row>
    <row r="55" spans="1:8" x14ac:dyDescent="0.25">
      <c r="A55" s="1">
        <v>2</v>
      </c>
      <c r="B55" s="1" t="s">
        <v>140</v>
      </c>
      <c r="C55" s="1" t="s">
        <v>263</v>
      </c>
      <c r="D55" s="1" t="s">
        <v>141</v>
      </c>
      <c r="E55" s="1" t="s">
        <v>108</v>
      </c>
      <c r="G55" s="1" t="s">
        <v>127</v>
      </c>
      <c r="H55" s="1" t="s">
        <v>404</v>
      </c>
    </row>
    <row r="56" spans="1:8" x14ac:dyDescent="0.25">
      <c r="A56" s="1">
        <v>3</v>
      </c>
      <c r="B56" s="1" t="s">
        <v>125</v>
      </c>
      <c r="C56" s="1" t="s">
        <v>258</v>
      </c>
      <c r="D56" s="1" t="s">
        <v>126</v>
      </c>
      <c r="E56" s="1" t="s">
        <v>108</v>
      </c>
      <c r="G56" s="1" t="s">
        <v>127</v>
      </c>
      <c r="H56" s="1" t="s">
        <v>405</v>
      </c>
    </row>
    <row r="57" spans="1:8" x14ac:dyDescent="0.25">
      <c r="A57" s="1">
        <v>4</v>
      </c>
      <c r="B57" s="1" t="s">
        <v>133</v>
      </c>
      <c r="C57" s="1" t="s">
        <v>261</v>
      </c>
      <c r="D57" s="1" t="s">
        <v>134</v>
      </c>
      <c r="E57" s="1" t="s">
        <v>108</v>
      </c>
      <c r="G57" s="1" t="s">
        <v>124</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scale="90" fitToHeight="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2</xdr:row>
                    <xdr:rowOff>12700</xdr:rowOff>
                  </from>
                  <to>
                    <xdr:col>7</xdr:col>
                    <xdr:colOff>2000250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107</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2" t="s">
        <v>35</v>
      </c>
      <c r="BJ6" s="94"/>
      <c r="BK6" s="93"/>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9"/>
  <dimension ref="A1:BN26"/>
  <sheetViews>
    <sheetView tabSelected="1" workbookViewId="0">
      <pane xSplit="5" ySplit="8" topLeftCell="T9" activePane="bottomRight" state="frozen"/>
      <selection activeCell="C5" sqref="C5:E5"/>
      <selection pane="topRight" activeCell="C5" sqref="C5:E5"/>
      <selection pane="bottomLeft" activeCell="C5" sqref="C5:E5"/>
      <selection pane="bottomRight" activeCell="BL26" sqref="BL26"/>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3</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27</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2" t="s">
        <v>35</v>
      </c>
      <c r="BJ6" s="94"/>
      <c r="BK6" s="93"/>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158</v>
      </c>
      <c r="C9" s="6" t="s">
        <v>266</v>
      </c>
      <c r="D9" s="6" t="s">
        <v>159</v>
      </c>
      <c r="E9" s="6" t="s">
        <v>27</v>
      </c>
      <c r="F9" s="6" t="s">
        <v>124</v>
      </c>
      <c r="H9" s="68">
        <v>198</v>
      </c>
      <c r="I9" s="68">
        <v>0</v>
      </c>
      <c r="J9" s="69">
        <f t="shared" ref="J9:J26" si="0">H9+I9</f>
        <v>198</v>
      </c>
      <c r="K9" s="68">
        <v>6</v>
      </c>
      <c r="L9" s="68">
        <v>7</v>
      </c>
      <c r="M9" s="68">
        <v>1</v>
      </c>
      <c r="N9" s="70">
        <v>1</v>
      </c>
      <c r="P9" s="71">
        <v>196.5</v>
      </c>
      <c r="Q9" s="71">
        <v>0</v>
      </c>
      <c r="R9" s="72">
        <f t="shared" ref="R9:R26" si="1">P9+Q9</f>
        <v>196.5</v>
      </c>
      <c r="S9" s="71">
        <v>6.5</v>
      </c>
      <c r="T9" s="71">
        <v>7</v>
      </c>
      <c r="U9" s="71">
        <v>2</v>
      </c>
      <c r="V9" s="73">
        <v>2</v>
      </c>
      <c r="X9" s="74">
        <v>198.5</v>
      </c>
      <c r="Y9" s="74">
        <v>0</v>
      </c>
      <c r="Z9" s="75">
        <f t="shared" ref="Z9:Z26" si="2">X9+Y9</f>
        <v>198.5</v>
      </c>
      <c r="AA9" s="74">
        <v>6.5</v>
      </c>
      <c r="AB9" s="74">
        <v>7</v>
      </c>
      <c r="AC9" s="74">
        <v>1</v>
      </c>
      <c r="AD9" s="76">
        <v>1</v>
      </c>
      <c r="BC9" s="12">
        <f t="shared" ref="BC9:BC26" si="3">N9+V9+AD9+AL9+AT9+BB9</f>
        <v>4</v>
      </c>
      <c r="BD9" s="12">
        <f t="shared" ref="BD9:BD26" si="4">J9+R9+Z9+AH9+AP9+AX9</f>
        <v>593</v>
      </c>
      <c r="BE9" s="38">
        <f>IF($O$4&gt;0,(LARGE(($N9,$V9,$AD9,$AL9,$AT9,$BB9),1)),"0")</f>
        <v>2</v>
      </c>
      <c r="BF9"/>
      <c r="BG9" s="12">
        <v>196.5</v>
      </c>
      <c r="BH9" s="12">
        <v>0</v>
      </c>
      <c r="BI9" s="38">
        <f t="shared" ref="BI9:BI26" si="5">BC9-BE9-BF9</f>
        <v>2</v>
      </c>
      <c r="BJ9" s="12">
        <f t="shared" ref="BJ9:BJ26" si="6">BD9-BG9-BH9</f>
        <v>396.5</v>
      </c>
      <c r="BK9" s="6">
        <v>1</v>
      </c>
      <c r="BN9" s="112" t="s">
        <v>404</v>
      </c>
    </row>
    <row r="10" spans="1:66" x14ac:dyDescent="0.25">
      <c r="A10" s="6">
        <v>2</v>
      </c>
      <c r="B10" s="6" t="s">
        <v>323</v>
      </c>
      <c r="C10" s="6" t="s">
        <v>375</v>
      </c>
      <c r="D10" s="6" t="s">
        <v>324</v>
      </c>
      <c r="E10" s="6" t="s">
        <v>27</v>
      </c>
      <c r="F10" s="6" t="s">
        <v>166</v>
      </c>
      <c r="J10" s="69">
        <f t="shared" si="0"/>
        <v>0</v>
      </c>
      <c r="N10" s="70">
        <v>99</v>
      </c>
      <c r="P10" s="71">
        <v>202</v>
      </c>
      <c r="Q10" s="71">
        <v>0</v>
      </c>
      <c r="R10" s="72">
        <f t="shared" si="1"/>
        <v>202</v>
      </c>
      <c r="S10" s="71">
        <v>6.5</v>
      </c>
      <c r="T10" s="71">
        <v>7</v>
      </c>
      <c r="U10" s="71">
        <v>1</v>
      </c>
      <c r="V10" s="73">
        <v>1</v>
      </c>
      <c r="X10" s="74">
        <v>190.5</v>
      </c>
      <c r="Y10" s="74">
        <v>0</v>
      </c>
      <c r="Z10" s="75">
        <f t="shared" si="2"/>
        <v>190.5</v>
      </c>
      <c r="AA10" s="74">
        <v>5.5</v>
      </c>
      <c r="AB10" s="74">
        <v>6.5</v>
      </c>
      <c r="AC10" s="74">
        <v>3</v>
      </c>
      <c r="AD10" s="76">
        <v>3</v>
      </c>
      <c r="BC10" s="12">
        <f t="shared" si="3"/>
        <v>103</v>
      </c>
      <c r="BD10" s="12">
        <f t="shared" si="4"/>
        <v>392.5</v>
      </c>
      <c r="BE10" s="38">
        <f>IF($O$4&gt;0,(LARGE(($N10,$V10,$AD10,$AL10,$AT10,$BB10),1)),"0")</f>
        <v>99</v>
      </c>
      <c r="BF10"/>
      <c r="BG10" s="12">
        <v>0</v>
      </c>
      <c r="BH10" s="12">
        <v>0</v>
      </c>
      <c r="BI10" s="38">
        <f t="shared" si="5"/>
        <v>4</v>
      </c>
      <c r="BJ10" s="12">
        <f t="shared" si="6"/>
        <v>392.5</v>
      </c>
      <c r="BK10" s="6">
        <v>2</v>
      </c>
    </row>
    <row r="11" spans="1:66" x14ac:dyDescent="0.25">
      <c r="A11" s="6">
        <v>3</v>
      </c>
      <c r="B11" s="6" t="s">
        <v>329</v>
      </c>
      <c r="C11" s="6" t="s">
        <v>378</v>
      </c>
      <c r="D11" s="6" t="s">
        <v>330</v>
      </c>
      <c r="E11" s="6" t="s">
        <v>27</v>
      </c>
      <c r="F11" s="6" t="s">
        <v>331</v>
      </c>
      <c r="J11" s="69">
        <f t="shared" si="0"/>
        <v>0</v>
      </c>
      <c r="N11" s="70">
        <v>99</v>
      </c>
      <c r="P11" s="71">
        <v>185</v>
      </c>
      <c r="Q11" s="71">
        <v>0</v>
      </c>
      <c r="R11" s="72">
        <f t="shared" si="1"/>
        <v>185</v>
      </c>
      <c r="S11" s="71">
        <v>6.5</v>
      </c>
      <c r="T11" s="71">
        <v>6.5</v>
      </c>
      <c r="U11" s="71">
        <v>6</v>
      </c>
      <c r="V11" s="73">
        <v>6</v>
      </c>
      <c r="X11" s="74">
        <v>192.5</v>
      </c>
      <c r="Y11" s="74">
        <v>0</v>
      </c>
      <c r="Z11" s="75">
        <f t="shared" si="2"/>
        <v>192.5</v>
      </c>
      <c r="AA11" s="74">
        <v>6</v>
      </c>
      <c r="AB11" s="74">
        <v>7</v>
      </c>
      <c r="AC11" s="74">
        <v>2</v>
      </c>
      <c r="AD11" s="76">
        <v>2</v>
      </c>
      <c r="BC11" s="12">
        <f t="shared" si="3"/>
        <v>107</v>
      </c>
      <c r="BD11" s="12">
        <f t="shared" si="4"/>
        <v>377.5</v>
      </c>
      <c r="BE11" s="38">
        <f>IF($O$4&gt;0,(LARGE(($N11,$V11,$AD11,$AL11,$AT11,$BB11),1)),"0")</f>
        <v>99</v>
      </c>
      <c r="BF11"/>
      <c r="BG11" s="12">
        <v>0</v>
      </c>
      <c r="BH11" s="12">
        <v>0</v>
      </c>
      <c r="BI11" s="38">
        <f t="shared" si="5"/>
        <v>8</v>
      </c>
      <c r="BJ11" s="12">
        <f t="shared" si="6"/>
        <v>377.5</v>
      </c>
      <c r="BK11" s="6">
        <v>3</v>
      </c>
    </row>
    <row r="12" spans="1:66" x14ac:dyDescent="0.25">
      <c r="A12" s="6">
        <v>4</v>
      </c>
      <c r="B12" s="6" t="s">
        <v>327</v>
      </c>
      <c r="C12" s="6" t="s">
        <v>377</v>
      </c>
      <c r="D12" s="6" t="s">
        <v>328</v>
      </c>
      <c r="E12" s="6" t="s">
        <v>27</v>
      </c>
      <c r="F12" s="6" t="s">
        <v>214</v>
      </c>
      <c r="J12" s="69">
        <f t="shared" si="0"/>
        <v>0</v>
      </c>
      <c r="N12" s="70">
        <v>99</v>
      </c>
      <c r="P12" s="71">
        <v>187</v>
      </c>
      <c r="Q12" s="71">
        <v>0</v>
      </c>
      <c r="R12" s="72">
        <f t="shared" si="1"/>
        <v>187</v>
      </c>
      <c r="S12" s="71">
        <v>5.5</v>
      </c>
      <c r="T12" s="71">
        <v>6.5</v>
      </c>
      <c r="U12" s="71">
        <v>4</v>
      </c>
      <c r="V12" s="73">
        <v>4</v>
      </c>
      <c r="X12" s="74">
        <v>187.5</v>
      </c>
      <c r="Y12" s="74">
        <v>0</v>
      </c>
      <c r="Z12" s="75">
        <f t="shared" si="2"/>
        <v>187.5</v>
      </c>
      <c r="AA12" s="74">
        <v>5.5</v>
      </c>
      <c r="AB12" s="74">
        <v>7</v>
      </c>
      <c r="AC12" s="74">
        <v>5</v>
      </c>
      <c r="AD12" s="76">
        <v>5</v>
      </c>
      <c r="BC12" s="12">
        <f t="shared" si="3"/>
        <v>108</v>
      </c>
      <c r="BD12" s="12">
        <f t="shared" si="4"/>
        <v>374.5</v>
      </c>
      <c r="BE12" s="38">
        <f>IF($O$4&gt;0,(LARGE(($N12,$V12,$AD12,$AL12,$AT12,$BB12),1)),"0")</f>
        <v>99</v>
      </c>
      <c r="BF12"/>
      <c r="BG12" s="12">
        <v>0</v>
      </c>
      <c r="BH12" s="12">
        <v>0</v>
      </c>
      <c r="BI12" s="38">
        <f t="shared" si="5"/>
        <v>9</v>
      </c>
      <c r="BJ12" s="12">
        <f t="shared" si="6"/>
        <v>374.5</v>
      </c>
      <c r="BL12" s="6">
        <v>1</v>
      </c>
    </row>
    <row r="13" spans="1:66" x14ac:dyDescent="0.25">
      <c r="A13" s="6">
        <v>5</v>
      </c>
      <c r="B13" s="6" t="s">
        <v>325</v>
      </c>
      <c r="C13" s="6" t="s">
        <v>376</v>
      </c>
      <c r="D13" s="6" t="s">
        <v>326</v>
      </c>
      <c r="E13" s="6" t="s">
        <v>27</v>
      </c>
      <c r="F13" s="6" t="s">
        <v>124</v>
      </c>
      <c r="J13" s="69">
        <f t="shared" si="0"/>
        <v>0</v>
      </c>
      <c r="N13" s="70">
        <v>99</v>
      </c>
      <c r="P13" s="71">
        <v>193.5</v>
      </c>
      <c r="Q13" s="71">
        <v>0</v>
      </c>
      <c r="R13" s="72">
        <f t="shared" si="1"/>
        <v>193.5</v>
      </c>
      <c r="S13" s="71">
        <v>6</v>
      </c>
      <c r="T13" s="71">
        <v>6.5</v>
      </c>
      <c r="U13" s="71">
        <v>3</v>
      </c>
      <c r="V13" s="73">
        <v>3</v>
      </c>
      <c r="X13" s="74">
        <v>172</v>
      </c>
      <c r="Y13" s="74">
        <v>0</v>
      </c>
      <c r="Z13" s="75">
        <f t="shared" si="2"/>
        <v>172</v>
      </c>
      <c r="AA13" s="74">
        <v>5</v>
      </c>
      <c r="AB13" s="74">
        <v>5.5</v>
      </c>
      <c r="AC13" s="74">
        <v>7</v>
      </c>
      <c r="AD13" s="76">
        <v>7</v>
      </c>
      <c r="BC13" s="12">
        <f t="shared" si="3"/>
        <v>109</v>
      </c>
      <c r="BD13" s="12">
        <f t="shared" si="4"/>
        <v>365.5</v>
      </c>
      <c r="BE13" s="38">
        <f>IF($O$4&gt;0,(LARGE(($N13,$V13,$AD13,$AL13,$AT13,$BB13),1)),"0")</f>
        <v>99</v>
      </c>
      <c r="BF13"/>
      <c r="BG13" s="12">
        <v>0</v>
      </c>
      <c r="BH13" s="12">
        <v>0</v>
      </c>
      <c r="BI13" s="38">
        <f t="shared" si="5"/>
        <v>10</v>
      </c>
      <c r="BJ13" s="12">
        <f t="shared" si="6"/>
        <v>365.5</v>
      </c>
      <c r="BL13" s="6">
        <v>2</v>
      </c>
    </row>
    <row r="14" spans="1:66" x14ac:dyDescent="0.25">
      <c r="A14" s="6">
        <v>6</v>
      </c>
      <c r="B14" s="6" t="s">
        <v>169</v>
      </c>
      <c r="C14" s="6" t="s">
        <v>272</v>
      </c>
      <c r="D14" s="6" t="s">
        <v>170</v>
      </c>
      <c r="E14" s="6" t="s">
        <v>27</v>
      </c>
      <c r="F14" s="6" t="s">
        <v>171</v>
      </c>
      <c r="H14" s="68">
        <v>178</v>
      </c>
      <c r="I14" s="68">
        <v>0</v>
      </c>
      <c r="J14" s="69">
        <f t="shared" si="0"/>
        <v>178</v>
      </c>
      <c r="K14" s="68">
        <v>6</v>
      </c>
      <c r="L14" s="68">
        <v>6</v>
      </c>
      <c r="M14" s="68">
        <v>6</v>
      </c>
      <c r="N14" s="70">
        <v>6</v>
      </c>
      <c r="P14" s="71">
        <v>187</v>
      </c>
      <c r="Q14" s="71">
        <v>0</v>
      </c>
      <c r="R14" s="72">
        <f t="shared" si="1"/>
        <v>187</v>
      </c>
      <c r="S14" s="71">
        <v>5.5</v>
      </c>
      <c r="T14" s="71">
        <v>6.5</v>
      </c>
      <c r="U14" s="71">
        <v>4</v>
      </c>
      <c r="V14" s="73">
        <v>4</v>
      </c>
      <c r="Z14" s="75">
        <f t="shared" si="2"/>
        <v>0</v>
      </c>
      <c r="AD14" s="76">
        <v>99</v>
      </c>
      <c r="BC14" s="12">
        <f t="shared" si="3"/>
        <v>109</v>
      </c>
      <c r="BD14" s="12">
        <f t="shared" si="4"/>
        <v>365</v>
      </c>
      <c r="BE14" s="38">
        <f>IF($O$4&gt;0,(LARGE(($N14,$V14,$AD14,$AL14,$AT14,$BB14),1)),"0")</f>
        <v>99</v>
      </c>
      <c r="BF14"/>
      <c r="BG14" s="12">
        <v>0</v>
      </c>
      <c r="BH14" s="12">
        <v>0</v>
      </c>
      <c r="BI14" s="38">
        <f t="shared" si="5"/>
        <v>10</v>
      </c>
      <c r="BJ14" s="12">
        <f t="shared" si="6"/>
        <v>365</v>
      </c>
    </row>
    <row r="15" spans="1:66" x14ac:dyDescent="0.25">
      <c r="A15" s="6">
        <v>7</v>
      </c>
      <c r="B15" s="6" t="s">
        <v>167</v>
      </c>
      <c r="C15" s="6" t="s">
        <v>271</v>
      </c>
      <c r="D15" s="6" t="s">
        <v>168</v>
      </c>
      <c r="E15" s="6" t="s">
        <v>27</v>
      </c>
      <c r="F15" s="6" t="s">
        <v>137</v>
      </c>
      <c r="H15" s="68">
        <v>182</v>
      </c>
      <c r="I15" s="68">
        <v>0</v>
      </c>
      <c r="J15" s="69">
        <f t="shared" si="0"/>
        <v>182</v>
      </c>
      <c r="K15" s="68">
        <v>5</v>
      </c>
      <c r="L15" s="68">
        <v>6</v>
      </c>
      <c r="M15" s="68">
        <v>5</v>
      </c>
      <c r="N15" s="70">
        <v>5</v>
      </c>
      <c r="P15" s="71">
        <v>178</v>
      </c>
      <c r="Q15" s="71">
        <v>0</v>
      </c>
      <c r="R15" s="72">
        <f t="shared" si="1"/>
        <v>178</v>
      </c>
      <c r="S15" s="71">
        <v>5</v>
      </c>
      <c r="T15" s="71">
        <v>6</v>
      </c>
      <c r="U15" s="71">
        <v>10</v>
      </c>
      <c r="V15" s="73">
        <v>10</v>
      </c>
      <c r="X15" s="74">
        <v>180</v>
      </c>
      <c r="Y15" s="74">
        <v>0</v>
      </c>
      <c r="Z15" s="75">
        <f t="shared" si="2"/>
        <v>180</v>
      </c>
      <c r="AA15" s="74">
        <v>5.5</v>
      </c>
      <c r="AB15" s="74">
        <v>6</v>
      </c>
      <c r="AC15" s="74">
        <v>6</v>
      </c>
      <c r="AD15" s="76">
        <v>6</v>
      </c>
      <c r="BC15" s="12">
        <f t="shared" si="3"/>
        <v>21</v>
      </c>
      <c r="BD15" s="12">
        <f t="shared" si="4"/>
        <v>540</v>
      </c>
      <c r="BE15" s="38">
        <f>IF($O$4&gt;0,(LARGE(($N15,$V15,$AD15,$AL15,$AT15,$BB15),1)),"0")</f>
        <v>10</v>
      </c>
      <c r="BF15"/>
      <c r="BG15" s="12">
        <v>178</v>
      </c>
      <c r="BH15" s="12">
        <v>0</v>
      </c>
      <c r="BI15" s="38">
        <f t="shared" si="5"/>
        <v>11</v>
      </c>
      <c r="BJ15" s="12">
        <f t="shared" si="6"/>
        <v>362</v>
      </c>
      <c r="BN15" s="112" t="s">
        <v>405</v>
      </c>
    </row>
    <row r="16" spans="1:66" x14ac:dyDescent="0.25">
      <c r="A16" s="6">
        <v>8</v>
      </c>
      <c r="B16" s="6" t="s">
        <v>164</v>
      </c>
      <c r="C16" s="6" t="s">
        <v>270</v>
      </c>
      <c r="D16" s="6" t="s">
        <v>165</v>
      </c>
      <c r="E16" s="6" t="s">
        <v>27</v>
      </c>
      <c r="F16" s="6" t="s">
        <v>166</v>
      </c>
      <c r="H16" s="68">
        <v>189.5</v>
      </c>
      <c r="I16" s="68">
        <v>0</v>
      </c>
      <c r="J16" s="69">
        <f t="shared" si="0"/>
        <v>189.5</v>
      </c>
      <c r="K16" s="68">
        <v>6</v>
      </c>
      <c r="L16" s="68">
        <v>7</v>
      </c>
      <c r="M16" s="68">
        <v>4</v>
      </c>
      <c r="N16" s="70">
        <v>4</v>
      </c>
      <c r="P16" s="71">
        <v>182.5</v>
      </c>
      <c r="Q16" s="71">
        <v>0</v>
      </c>
      <c r="R16" s="72">
        <f t="shared" si="1"/>
        <v>182.5</v>
      </c>
      <c r="S16" s="71">
        <v>6</v>
      </c>
      <c r="T16" s="71">
        <v>6</v>
      </c>
      <c r="U16" s="71">
        <v>7</v>
      </c>
      <c r="V16" s="73">
        <v>7</v>
      </c>
      <c r="Z16" s="75">
        <f t="shared" si="2"/>
        <v>0</v>
      </c>
      <c r="AD16" s="76">
        <v>99</v>
      </c>
      <c r="BC16" s="12">
        <f t="shared" si="3"/>
        <v>110</v>
      </c>
      <c r="BD16" s="12">
        <f t="shared" si="4"/>
        <v>372</v>
      </c>
      <c r="BE16" s="38">
        <f>IF($O$4&gt;0,(LARGE(($N16,$V16,$AD16,$AL16,$AT16,$BB16),1)),"0")</f>
        <v>99</v>
      </c>
      <c r="BF16"/>
      <c r="BG16" s="12">
        <v>0</v>
      </c>
      <c r="BH16" s="12">
        <v>0</v>
      </c>
      <c r="BI16" s="38">
        <f t="shared" si="5"/>
        <v>11</v>
      </c>
      <c r="BJ16" s="12">
        <f t="shared" si="6"/>
        <v>372</v>
      </c>
    </row>
    <row r="17" spans="1:62" x14ac:dyDescent="0.25">
      <c r="A17" s="6">
        <v>9</v>
      </c>
      <c r="B17" s="6" t="s">
        <v>160</v>
      </c>
      <c r="C17" s="6" t="s">
        <v>268</v>
      </c>
      <c r="D17" s="6" t="s">
        <v>161</v>
      </c>
      <c r="E17" s="6" t="s">
        <v>27</v>
      </c>
      <c r="F17" s="6" t="s">
        <v>130</v>
      </c>
      <c r="H17" s="68">
        <v>193</v>
      </c>
      <c r="I17" s="68">
        <v>0</v>
      </c>
      <c r="J17" s="69">
        <f t="shared" si="0"/>
        <v>193</v>
      </c>
      <c r="K17" s="68">
        <v>6.5</v>
      </c>
      <c r="L17" s="68">
        <v>7</v>
      </c>
      <c r="M17" s="68">
        <v>2</v>
      </c>
      <c r="N17" s="70">
        <v>2</v>
      </c>
      <c r="P17" s="71">
        <v>180</v>
      </c>
      <c r="Q17" s="71">
        <v>0</v>
      </c>
      <c r="R17" s="72">
        <f t="shared" si="1"/>
        <v>180</v>
      </c>
      <c r="S17" s="71">
        <v>6</v>
      </c>
      <c r="T17" s="71">
        <v>6.5</v>
      </c>
      <c r="U17" s="71">
        <v>9</v>
      </c>
      <c r="V17" s="73">
        <v>9</v>
      </c>
      <c r="Z17" s="75">
        <f t="shared" si="2"/>
        <v>0</v>
      </c>
      <c r="AD17" s="76">
        <v>99</v>
      </c>
      <c r="BC17" s="12">
        <f t="shared" si="3"/>
        <v>110</v>
      </c>
      <c r="BD17" s="12">
        <f t="shared" si="4"/>
        <v>373</v>
      </c>
      <c r="BE17" s="38">
        <f>IF($O$4&gt;0,(LARGE(($N17,$V17,$AD17,$AL17,$AT17,$BB17),1)),"0")</f>
        <v>99</v>
      </c>
      <c r="BF17"/>
      <c r="BG17" s="12">
        <v>0</v>
      </c>
      <c r="BH17" s="12">
        <v>0</v>
      </c>
      <c r="BI17" s="38">
        <f t="shared" si="5"/>
        <v>11</v>
      </c>
      <c r="BJ17" s="12">
        <f t="shared" si="6"/>
        <v>373</v>
      </c>
    </row>
    <row r="18" spans="1:62" x14ac:dyDescent="0.25">
      <c r="A18" s="6">
        <v>10</v>
      </c>
      <c r="B18" s="6" t="s">
        <v>338</v>
      </c>
      <c r="C18" s="6" t="s">
        <v>270</v>
      </c>
      <c r="D18" s="6" t="s">
        <v>339</v>
      </c>
      <c r="E18" s="6" t="s">
        <v>27</v>
      </c>
      <c r="F18" s="6" t="s">
        <v>166</v>
      </c>
      <c r="J18" s="69">
        <f t="shared" si="0"/>
        <v>0</v>
      </c>
      <c r="N18" s="70">
        <v>99</v>
      </c>
      <c r="P18" s="71">
        <v>173</v>
      </c>
      <c r="Q18" s="71">
        <v>0</v>
      </c>
      <c r="R18" s="72">
        <f t="shared" si="1"/>
        <v>173</v>
      </c>
      <c r="S18" s="71">
        <v>5.5</v>
      </c>
      <c r="T18" s="71">
        <v>6</v>
      </c>
      <c r="U18" s="71">
        <v>14</v>
      </c>
      <c r="V18" s="73">
        <v>14</v>
      </c>
      <c r="X18" s="74">
        <v>189.5</v>
      </c>
      <c r="Y18" s="74">
        <v>0</v>
      </c>
      <c r="Z18" s="75">
        <f t="shared" si="2"/>
        <v>189.5</v>
      </c>
      <c r="AA18" s="74">
        <v>6.5</v>
      </c>
      <c r="AB18" s="74">
        <v>6.5</v>
      </c>
      <c r="AC18" s="74">
        <v>4</v>
      </c>
      <c r="AD18" s="76">
        <v>4</v>
      </c>
      <c r="BC18" s="12">
        <f t="shared" si="3"/>
        <v>117</v>
      </c>
      <c r="BD18" s="12">
        <f t="shared" si="4"/>
        <v>362.5</v>
      </c>
      <c r="BE18" s="38">
        <f>IF($O$4&gt;0,(LARGE(($N18,$V18,$AD18,$AL18,$AT18,$BB18),1)),"0")</f>
        <v>99</v>
      </c>
      <c r="BF18"/>
      <c r="BG18" s="12">
        <v>0</v>
      </c>
      <c r="BH18" s="12">
        <v>0</v>
      </c>
      <c r="BI18" s="38">
        <f t="shared" si="5"/>
        <v>18</v>
      </c>
      <c r="BJ18" s="12">
        <f t="shared" si="6"/>
        <v>362.5</v>
      </c>
    </row>
    <row r="19" spans="1:62" x14ac:dyDescent="0.25">
      <c r="A19" s="6">
        <v>11</v>
      </c>
      <c r="B19" s="6" t="s">
        <v>172</v>
      </c>
      <c r="C19" s="6" t="s">
        <v>273</v>
      </c>
      <c r="D19" s="6" t="s">
        <v>173</v>
      </c>
      <c r="E19" s="6" t="s">
        <v>27</v>
      </c>
      <c r="F19" s="6" t="s">
        <v>174</v>
      </c>
      <c r="H19" s="68">
        <v>177.5</v>
      </c>
      <c r="I19" s="68">
        <v>0</v>
      </c>
      <c r="J19" s="69">
        <f t="shared" si="0"/>
        <v>177.5</v>
      </c>
      <c r="K19" s="68">
        <v>5.5</v>
      </c>
      <c r="L19" s="68">
        <v>6.5</v>
      </c>
      <c r="M19" s="68">
        <v>7</v>
      </c>
      <c r="N19" s="70">
        <v>7</v>
      </c>
      <c r="P19" s="71">
        <v>177.5</v>
      </c>
      <c r="Q19" s="71">
        <v>0</v>
      </c>
      <c r="R19" s="72">
        <f t="shared" si="1"/>
        <v>177.5</v>
      </c>
      <c r="S19" s="71">
        <v>6</v>
      </c>
      <c r="T19" s="71">
        <v>5.5</v>
      </c>
      <c r="U19" s="71">
        <v>11</v>
      </c>
      <c r="V19" s="73">
        <v>11</v>
      </c>
      <c r="Z19" s="75">
        <f t="shared" si="2"/>
        <v>0</v>
      </c>
      <c r="AD19" s="76">
        <v>99</v>
      </c>
      <c r="BC19" s="12">
        <f t="shared" si="3"/>
        <v>117</v>
      </c>
      <c r="BD19" s="12">
        <f t="shared" si="4"/>
        <v>355</v>
      </c>
      <c r="BE19" s="38">
        <f>IF($O$4&gt;0,(LARGE(($N19,$V19,$AD19,$AL19,$AT19,$BB19),1)),"0")</f>
        <v>99</v>
      </c>
      <c r="BF19"/>
      <c r="BG19" s="12">
        <v>0</v>
      </c>
      <c r="BH19" s="12">
        <v>0</v>
      </c>
      <c r="BI19" s="38">
        <f t="shared" si="5"/>
        <v>18</v>
      </c>
      <c r="BJ19" s="12">
        <f t="shared" si="6"/>
        <v>355</v>
      </c>
    </row>
    <row r="20" spans="1:62" x14ac:dyDescent="0.25">
      <c r="A20" s="6">
        <v>12</v>
      </c>
      <c r="B20" s="6" t="s">
        <v>162</v>
      </c>
      <c r="C20" s="6" t="s">
        <v>269</v>
      </c>
      <c r="D20" s="6" t="s">
        <v>163</v>
      </c>
      <c r="E20" s="6" t="s">
        <v>27</v>
      </c>
      <c r="F20" s="6" t="s">
        <v>124</v>
      </c>
      <c r="H20" s="68">
        <v>191.5</v>
      </c>
      <c r="I20" s="68">
        <v>0</v>
      </c>
      <c r="J20" s="69">
        <f t="shared" si="0"/>
        <v>191.5</v>
      </c>
      <c r="K20" s="68">
        <v>6.5</v>
      </c>
      <c r="L20" s="68">
        <v>6.5</v>
      </c>
      <c r="M20" s="68">
        <v>3</v>
      </c>
      <c r="N20" s="70">
        <v>3</v>
      </c>
      <c r="R20" s="72">
        <f t="shared" si="1"/>
        <v>0</v>
      </c>
      <c r="V20" s="73">
        <v>99</v>
      </c>
      <c r="Z20" s="75">
        <f t="shared" si="2"/>
        <v>0</v>
      </c>
      <c r="AD20" s="76">
        <v>99</v>
      </c>
      <c r="BC20" s="12">
        <f t="shared" si="3"/>
        <v>201</v>
      </c>
      <c r="BD20" s="12">
        <f t="shared" si="4"/>
        <v>191.5</v>
      </c>
      <c r="BE20" s="38">
        <f>IF($O$4&gt;0,(LARGE(($N20,$V20,$AD20,$AL20,$AT20,$BB20),1)),"0")</f>
        <v>99</v>
      </c>
      <c r="BF20"/>
      <c r="BG20" s="12">
        <v>0</v>
      </c>
      <c r="BH20" s="12">
        <v>0</v>
      </c>
      <c r="BI20" s="38">
        <f t="shared" si="5"/>
        <v>102</v>
      </c>
      <c r="BJ20" s="12">
        <f t="shared" si="6"/>
        <v>191.5</v>
      </c>
    </row>
    <row r="21" spans="1:62" x14ac:dyDescent="0.25">
      <c r="A21" s="6">
        <v>13</v>
      </c>
      <c r="B21" s="6" t="s">
        <v>332</v>
      </c>
      <c r="C21" s="6" t="s">
        <v>379</v>
      </c>
      <c r="D21" s="6" t="s">
        <v>333</v>
      </c>
      <c r="E21" s="6" t="s">
        <v>27</v>
      </c>
      <c r="F21" s="6" t="s">
        <v>137</v>
      </c>
      <c r="J21" s="69">
        <f t="shared" si="0"/>
        <v>0</v>
      </c>
      <c r="N21" s="70">
        <v>99</v>
      </c>
      <c r="P21" s="71">
        <v>182</v>
      </c>
      <c r="Q21" s="71">
        <v>0</v>
      </c>
      <c r="R21" s="72">
        <f t="shared" si="1"/>
        <v>182</v>
      </c>
      <c r="S21" s="71">
        <v>6</v>
      </c>
      <c r="T21" s="71">
        <v>6</v>
      </c>
      <c r="U21" s="71">
        <v>8</v>
      </c>
      <c r="V21" s="73">
        <v>8</v>
      </c>
      <c r="Z21" s="75">
        <f t="shared" si="2"/>
        <v>0</v>
      </c>
      <c r="AD21" s="76">
        <v>99</v>
      </c>
      <c r="BC21" s="12">
        <f t="shared" si="3"/>
        <v>206</v>
      </c>
      <c r="BD21" s="12">
        <f t="shared" si="4"/>
        <v>182</v>
      </c>
      <c r="BE21" s="38">
        <f>IF($O$4&gt;0,(LARGE(($N21,$V21,$AD21,$AL21,$AT21,$BB21),1)),"0")</f>
        <v>99</v>
      </c>
      <c r="BF21"/>
      <c r="BG21" s="12">
        <v>0</v>
      </c>
      <c r="BH21" s="12">
        <v>0</v>
      </c>
      <c r="BI21" s="38">
        <f t="shared" si="5"/>
        <v>107</v>
      </c>
      <c r="BJ21" s="12">
        <f t="shared" si="6"/>
        <v>182</v>
      </c>
    </row>
    <row r="22" spans="1:62" x14ac:dyDescent="0.25">
      <c r="A22" s="6">
        <v>14</v>
      </c>
      <c r="B22" s="6" t="s">
        <v>334</v>
      </c>
      <c r="C22" s="6" t="s">
        <v>380</v>
      </c>
      <c r="D22" s="6" t="s">
        <v>335</v>
      </c>
      <c r="E22" s="6" t="s">
        <v>27</v>
      </c>
      <c r="F22" s="6" t="s">
        <v>166</v>
      </c>
      <c r="J22" s="69">
        <f t="shared" si="0"/>
        <v>0</v>
      </c>
      <c r="N22" s="70">
        <v>99</v>
      </c>
      <c r="P22" s="71">
        <v>176.5</v>
      </c>
      <c r="Q22" s="71">
        <v>0</v>
      </c>
      <c r="R22" s="72">
        <f t="shared" si="1"/>
        <v>176.5</v>
      </c>
      <c r="S22" s="71">
        <v>5</v>
      </c>
      <c r="T22" s="71">
        <v>6.5</v>
      </c>
      <c r="U22" s="71">
        <v>12</v>
      </c>
      <c r="V22" s="73">
        <v>12</v>
      </c>
      <c r="Z22" s="75">
        <f t="shared" si="2"/>
        <v>0</v>
      </c>
      <c r="AD22" s="76">
        <v>99</v>
      </c>
      <c r="BC22" s="12">
        <f t="shared" si="3"/>
        <v>210</v>
      </c>
      <c r="BD22" s="12">
        <f t="shared" si="4"/>
        <v>176.5</v>
      </c>
      <c r="BE22" s="38">
        <f>IF($O$4&gt;0,(LARGE(($N22,$V22,$AD22,$AL22,$AT22,$BB22),1)),"0")</f>
        <v>99</v>
      </c>
      <c r="BF22"/>
      <c r="BG22" s="12">
        <v>0</v>
      </c>
      <c r="BH22" s="12">
        <v>0</v>
      </c>
      <c r="BI22" s="38">
        <f t="shared" si="5"/>
        <v>111</v>
      </c>
      <c r="BJ22" s="12">
        <f t="shared" si="6"/>
        <v>176.5</v>
      </c>
    </row>
    <row r="23" spans="1:62" x14ac:dyDescent="0.25">
      <c r="A23" s="6">
        <v>15</v>
      </c>
      <c r="B23" s="6" t="s">
        <v>336</v>
      </c>
      <c r="C23" s="6" t="s">
        <v>381</v>
      </c>
      <c r="D23" s="6" t="s">
        <v>337</v>
      </c>
      <c r="E23" s="6" t="s">
        <v>27</v>
      </c>
      <c r="F23" s="6" t="s">
        <v>166</v>
      </c>
      <c r="J23" s="69">
        <f t="shared" si="0"/>
        <v>0</v>
      </c>
      <c r="N23" s="70">
        <v>99</v>
      </c>
      <c r="P23" s="71">
        <v>174.5</v>
      </c>
      <c r="Q23" s="71">
        <v>0</v>
      </c>
      <c r="R23" s="72">
        <f t="shared" si="1"/>
        <v>174.5</v>
      </c>
      <c r="S23" s="71">
        <v>5</v>
      </c>
      <c r="T23" s="71">
        <v>5</v>
      </c>
      <c r="U23" s="71">
        <v>13</v>
      </c>
      <c r="V23" s="73">
        <v>13</v>
      </c>
      <c r="Z23" s="75">
        <f t="shared" si="2"/>
        <v>0</v>
      </c>
      <c r="AD23" s="76">
        <v>99</v>
      </c>
      <c r="BC23" s="12">
        <f t="shared" si="3"/>
        <v>211</v>
      </c>
      <c r="BD23" s="12">
        <f t="shared" si="4"/>
        <v>174.5</v>
      </c>
      <c r="BE23" s="38">
        <f>IF($O$4&gt;0,(LARGE(($N23,$V23,$AD23,$AL23,$AT23,$BB23),1)),"0")</f>
        <v>99</v>
      </c>
      <c r="BF23"/>
      <c r="BG23" s="12">
        <v>0</v>
      </c>
      <c r="BH23" s="12">
        <v>0</v>
      </c>
      <c r="BI23" s="38">
        <f t="shared" si="5"/>
        <v>112</v>
      </c>
      <c r="BJ23" s="12">
        <f t="shared" si="6"/>
        <v>174.5</v>
      </c>
    </row>
    <row r="24" spans="1:62" x14ac:dyDescent="0.25">
      <c r="A24" s="6">
        <v>16</v>
      </c>
      <c r="B24" s="6" t="s">
        <v>340</v>
      </c>
      <c r="C24" s="6" t="s">
        <v>382</v>
      </c>
      <c r="D24" s="6" t="s">
        <v>341</v>
      </c>
      <c r="E24" s="6" t="s">
        <v>27</v>
      </c>
      <c r="F24" s="6" t="s">
        <v>166</v>
      </c>
      <c r="J24" s="69">
        <f t="shared" si="0"/>
        <v>0</v>
      </c>
      <c r="N24" s="70">
        <v>99</v>
      </c>
      <c r="P24" s="71">
        <v>170.5</v>
      </c>
      <c r="Q24" s="71">
        <v>0</v>
      </c>
      <c r="R24" s="72">
        <f t="shared" si="1"/>
        <v>170.5</v>
      </c>
      <c r="S24" s="71">
        <v>5</v>
      </c>
      <c r="T24" s="71">
        <v>5.5</v>
      </c>
      <c r="U24" s="71">
        <v>15</v>
      </c>
      <c r="V24" s="73">
        <v>15</v>
      </c>
      <c r="Z24" s="75">
        <f t="shared" si="2"/>
        <v>0</v>
      </c>
      <c r="AD24" s="76">
        <v>99</v>
      </c>
      <c r="BC24" s="12">
        <f t="shared" si="3"/>
        <v>213</v>
      </c>
      <c r="BD24" s="12">
        <f t="shared" si="4"/>
        <v>170.5</v>
      </c>
      <c r="BE24" s="38">
        <f>IF($O$4&gt;0,(LARGE(($N24,$V24,$AD24,$AL24,$AT24,$BB24),1)),"0")</f>
        <v>99</v>
      </c>
      <c r="BF24"/>
      <c r="BG24" s="12">
        <v>0</v>
      </c>
      <c r="BH24" s="12">
        <v>0</v>
      </c>
      <c r="BI24" s="38">
        <f t="shared" si="5"/>
        <v>114</v>
      </c>
      <c r="BJ24" s="12">
        <f t="shared" si="6"/>
        <v>170.5</v>
      </c>
    </row>
    <row r="25" spans="1:62" x14ac:dyDescent="0.25">
      <c r="A25" s="6">
        <v>17</v>
      </c>
      <c r="B25" s="6" t="s">
        <v>342</v>
      </c>
      <c r="C25" s="6" t="s">
        <v>383</v>
      </c>
      <c r="D25" s="6" t="s">
        <v>343</v>
      </c>
      <c r="E25" s="6" t="s">
        <v>27</v>
      </c>
      <c r="F25" s="6" t="s">
        <v>166</v>
      </c>
      <c r="J25" s="69">
        <f t="shared" si="0"/>
        <v>0</v>
      </c>
      <c r="N25" s="70">
        <v>99</v>
      </c>
      <c r="P25" s="71">
        <v>169.5</v>
      </c>
      <c r="Q25" s="71">
        <v>0</v>
      </c>
      <c r="R25" s="72">
        <f t="shared" si="1"/>
        <v>169.5</v>
      </c>
      <c r="S25" s="71">
        <v>4.5</v>
      </c>
      <c r="T25" s="71">
        <v>6</v>
      </c>
      <c r="U25" s="71">
        <v>16</v>
      </c>
      <c r="V25" s="73">
        <v>16</v>
      </c>
      <c r="Z25" s="75">
        <f t="shared" si="2"/>
        <v>0</v>
      </c>
      <c r="AD25" s="76">
        <v>99</v>
      </c>
      <c r="BC25" s="12">
        <f t="shared" si="3"/>
        <v>214</v>
      </c>
      <c r="BD25" s="12">
        <f t="shared" si="4"/>
        <v>169.5</v>
      </c>
      <c r="BE25" s="38">
        <f>IF($O$4&gt;0,(LARGE(($N25,$V25,$AD25,$AL25,$AT25,$BB25),1)),"0")</f>
        <v>99</v>
      </c>
      <c r="BF25"/>
      <c r="BG25" s="12">
        <v>0</v>
      </c>
      <c r="BH25" s="12">
        <v>0</v>
      </c>
      <c r="BI25" s="38">
        <f t="shared" si="5"/>
        <v>115</v>
      </c>
      <c r="BJ25" s="12">
        <f t="shared" si="6"/>
        <v>169.5</v>
      </c>
    </row>
    <row r="26" spans="1:62" x14ac:dyDescent="0.25">
      <c r="A26" s="6">
        <v>18</v>
      </c>
      <c r="B26" s="6" t="s">
        <v>344</v>
      </c>
      <c r="C26" s="6" t="s">
        <v>384</v>
      </c>
      <c r="D26" s="6" t="s">
        <v>341</v>
      </c>
      <c r="E26" s="6" t="s">
        <v>27</v>
      </c>
      <c r="F26" s="6" t="s">
        <v>195</v>
      </c>
      <c r="J26" s="69">
        <f t="shared" si="0"/>
        <v>0</v>
      </c>
      <c r="N26" s="70">
        <v>99</v>
      </c>
      <c r="P26" s="71">
        <v>169</v>
      </c>
      <c r="Q26" s="71">
        <v>0</v>
      </c>
      <c r="R26" s="72">
        <f t="shared" si="1"/>
        <v>169</v>
      </c>
      <c r="S26" s="71">
        <v>5</v>
      </c>
      <c r="T26" s="71">
        <v>5.5</v>
      </c>
      <c r="U26" s="71">
        <v>17</v>
      </c>
      <c r="V26" s="73">
        <v>17</v>
      </c>
      <c r="Z26" s="75">
        <f t="shared" si="2"/>
        <v>0</v>
      </c>
      <c r="AD26" s="76">
        <v>99</v>
      </c>
      <c r="BC26" s="12">
        <f t="shared" si="3"/>
        <v>215</v>
      </c>
      <c r="BD26" s="12">
        <f t="shared" si="4"/>
        <v>169</v>
      </c>
      <c r="BE26" s="38">
        <f>IF($O$4&gt;0,(LARGE(($N26,$V26,$AD26,$AL26,$AT26,$BB26),1)),"0")</f>
        <v>99</v>
      </c>
      <c r="BF26"/>
      <c r="BG26" s="12">
        <v>0</v>
      </c>
      <c r="BH26" s="12">
        <v>0</v>
      </c>
      <c r="BI26" s="38">
        <f t="shared" si="5"/>
        <v>116</v>
      </c>
      <c r="BJ26" s="12">
        <f t="shared" si="6"/>
        <v>169</v>
      </c>
    </row>
  </sheetData>
  <sheetProtection sheet="1" objects="1" scenarios="1"/>
  <sortState xmlns:xlrd2="http://schemas.microsoft.com/office/spreadsheetml/2017/richdata2" ref="A9:XFD27">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86 AV9:AW65386 P9:Q65386 X9:Y65386 AF9:AG65386 AN9:AO65386">
    <cfRule type="cellIs" dxfId="7"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386 AC8:AD65386 U8:V65386 AK8:AL65386 AS8:AT65386 BA8:BB65386" xr:uid="{00000000-0002-0000-0200-000003000000}">
      <formula1>0</formula1>
      <formula2>999</formula2>
    </dataValidation>
    <dataValidation type="decimal" allowBlank="1" showInputMessage="1" showErrorMessage="1" sqref="K1:L2 S1:T2 AY1:AZ2 AQ1:AR2 AI1:AJ2 AA1:AB2 K8:L65386 AA8:AB65386 S8:T65386 AI8:AJ65386 AQ8:AR65386 AY8:AZ65386" xr:uid="{00000000-0002-0000-0200-000004000000}">
      <formula1>0</formula1>
      <formula2>99</formula2>
    </dataValidation>
    <dataValidation type="decimal" allowBlank="1" showInputMessage="1" showErrorMessage="1" sqref="H1:I2 P1:Q2 AV1:AW2 AN1:AO2 AF1:AG2 X1:Y2 H8:I65386 X8:Y65386 P8:Q65386 AF8:AG65386 AN8:AO65386 AV8:AW65386" xr:uid="{00000000-0002-0000-0200-000005000000}">
      <formula1>0</formula1>
      <formula2>400</formula2>
    </dataValidation>
    <dataValidation operator="lessThanOrEqual" allowBlank="1" showInputMessage="1" showErrorMessage="1" sqref="BC9:BE26 AH8 AP8 AX8 J8:J26 J1:J2 R1:R2 AX1:AX2 AP1:AP2 AH1:AH2 Z1:Z2 BC1:BK8 BL1:BL4 BL7:BL8 Z8:Z26 R8:R26 BI9:BJ26" xr:uid="{00000000-0002-0000-0200-000006000000}"/>
    <dataValidation type="list" allowBlank="1" showInputMessage="1" showErrorMessage="1" sqref="BM1:BM2 BM9:BM65386" xr:uid="{00000000-0002-0000-0200-000007000000}">
      <formula1>"ja,nee"</formula1>
    </dataValidation>
    <dataValidation type="decimal" operator="lessThanOrEqual" allowBlank="1" showInputMessage="1" showErrorMessage="1" sqref="BK9:BL26 BG9:BH26 R27:R65386 J27:J65386 Z27:Z65386 AH9:AH65386 AP9:AP65386 AX9:AX65386 BC27:BL6538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209550</xdr:colOff>
                    <xdr:row>7</xdr:row>
                    <xdr:rowOff>317500</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2"/>
  <dimension ref="A1:BN30"/>
  <sheetViews>
    <sheetView workbookViewId="0">
      <pane xSplit="5" ySplit="8" topLeftCell="T9" activePane="bottomRight" state="frozen"/>
      <selection activeCell="C5" sqref="C5:E5"/>
      <selection pane="topRight" activeCell="C5" sqref="C5:E5"/>
      <selection pane="bottomLeft" activeCell="C5" sqref="C5:E5"/>
      <selection pane="bottomRight" activeCell="BN22" sqref="BN22"/>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3</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28</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2" t="s">
        <v>35</v>
      </c>
      <c r="BJ6" s="94"/>
      <c r="BK6" s="93"/>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345</v>
      </c>
      <c r="C9" s="6" t="s">
        <v>385</v>
      </c>
      <c r="D9" s="6" t="s">
        <v>346</v>
      </c>
      <c r="E9" s="6" t="s">
        <v>28</v>
      </c>
      <c r="F9" s="6" t="s">
        <v>214</v>
      </c>
      <c r="J9" s="69">
        <f t="shared" ref="J9:J30" si="0">H9+I9</f>
        <v>0</v>
      </c>
      <c r="N9" s="70">
        <v>99</v>
      </c>
      <c r="P9" s="71">
        <v>224.5</v>
      </c>
      <c r="Q9" s="71">
        <v>0</v>
      </c>
      <c r="R9" s="72">
        <f t="shared" ref="R9:R30" si="1">P9+Q9</f>
        <v>224.5</v>
      </c>
      <c r="S9" s="71">
        <v>7.5</v>
      </c>
      <c r="T9" s="71">
        <v>8.5</v>
      </c>
      <c r="U9" s="71">
        <v>1</v>
      </c>
      <c r="V9" s="73">
        <v>1</v>
      </c>
      <c r="X9" s="74">
        <v>198</v>
      </c>
      <c r="Y9" s="74">
        <v>0</v>
      </c>
      <c r="Z9" s="75">
        <f t="shared" ref="Z9:Z30" si="2">X9+Y9</f>
        <v>198</v>
      </c>
      <c r="AA9" s="74">
        <v>7</v>
      </c>
      <c r="AB9" s="74">
        <v>7</v>
      </c>
      <c r="AC9" s="74">
        <v>1</v>
      </c>
      <c r="AD9" s="76">
        <v>1</v>
      </c>
      <c r="BC9" s="12">
        <f t="shared" ref="BC9:BC30" si="3">N9+V9+AD9+AL9+AT9+BB9</f>
        <v>101</v>
      </c>
      <c r="BD9" s="12">
        <f t="shared" ref="BD9:BD30" si="4">J9+R9+Z9+AH9+AP9+AX9</f>
        <v>422.5</v>
      </c>
      <c r="BE9" s="38">
        <f>IF($O$4&gt;0,(LARGE(($N9,$V9,$AD9,$AL9,$AT9,$BB9),1)),"0")</f>
        <v>99</v>
      </c>
      <c r="BF9"/>
      <c r="BG9" s="12">
        <v>0</v>
      </c>
      <c r="BH9" s="12">
        <v>0</v>
      </c>
      <c r="BI9" s="38">
        <f t="shared" ref="BI9:BI30" si="5">BC9-BE9-BF9</f>
        <v>2</v>
      </c>
      <c r="BJ9" s="12">
        <f t="shared" ref="BJ9:BJ30" si="6">BD9-BG9-BH9</f>
        <v>422.5</v>
      </c>
      <c r="BK9" s="6">
        <v>1</v>
      </c>
    </row>
    <row r="10" spans="1:66" x14ac:dyDescent="0.25">
      <c r="A10" s="6">
        <v>2</v>
      </c>
      <c r="B10" s="6" t="s">
        <v>347</v>
      </c>
      <c r="C10" s="6" t="s">
        <v>306</v>
      </c>
      <c r="D10" s="6" t="s">
        <v>348</v>
      </c>
      <c r="E10" s="6" t="s">
        <v>28</v>
      </c>
      <c r="F10" s="6" t="s">
        <v>130</v>
      </c>
      <c r="J10" s="69">
        <f t="shared" si="0"/>
        <v>0</v>
      </c>
      <c r="N10" s="70">
        <v>99</v>
      </c>
      <c r="P10" s="71">
        <v>198.5</v>
      </c>
      <c r="Q10" s="71">
        <v>0</v>
      </c>
      <c r="R10" s="72">
        <f t="shared" si="1"/>
        <v>198.5</v>
      </c>
      <c r="S10" s="71">
        <v>6.5</v>
      </c>
      <c r="T10" s="71">
        <v>7</v>
      </c>
      <c r="U10" s="71">
        <v>2</v>
      </c>
      <c r="V10" s="73">
        <v>2</v>
      </c>
      <c r="X10" s="74">
        <v>194.5</v>
      </c>
      <c r="Y10" s="74">
        <v>0</v>
      </c>
      <c r="Z10" s="75">
        <f t="shared" si="2"/>
        <v>194.5</v>
      </c>
      <c r="AA10" s="74">
        <v>6.5</v>
      </c>
      <c r="AB10" s="74">
        <v>6.5</v>
      </c>
      <c r="AC10" s="74">
        <v>2</v>
      </c>
      <c r="AD10" s="76">
        <v>2</v>
      </c>
      <c r="BC10" s="12">
        <f t="shared" si="3"/>
        <v>103</v>
      </c>
      <c r="BD10" s="12">
        <f t="shared" si="4"/>
        <v>393</v>
      </c>
      <c r="BE10" s="38">
        <f>IF($O$4&gt;0,(LARGE(($N10,$V10,$AD10,$AL10,$AT10,$BB10),1)),"0")</f>
        <v>99</v>
      </c>
      <c r="BF10"/>
      <c r="BG10" s="12">
        <v>0</v>
      </c>
      <c r="BH10" s="12">
        <v>0</v>
      </c>
      <c r="BI10" s="38">
        <f t="shared" si="5"/>
        <v>4</v>
      </c>
      <c r="BJ10" s="12">
        <f t="shared" si="6"/>
        <v>393</v>
      </c>
      <c r="BK10" s="6">
        <v>2</v>
      </c>
    </row>
    <row r="11" spans="1:66" x14ac:dyDescent="0.25">
      <c r="A11" s="6">
        <v>3</v>
      </c>
      <c r="B11" s="6" t="s">
        <v>210</v>
      </c>
      <c r="C11" s="6" t="s">
        <v>290</v>
      </c>
      <c r="D11" s="6" t="s">
        <v>211</v>
      </c>
      <c r="E11" s="6" t="s">
        <v>28</v>
      </c>
      <c r="F11" s="6" t="s">
        <v>137</v>
      </c>
      <c r="H11" s="68">
        <v>208.5</v>
      </c>
      <c r="I11" s="68">
        <v>0</v>
      </c>
      <c r="J11" s="69">
        <f t="shared" si="0"/>
        <v>208.5</v>
      </c>
      <c r="K11" s="68">
        <v>6</v>
      </c>
      <c r="L11" s="68">
        <v>7</v>
      </c>
      <c r="M11" s="68">
        <v>2</v>
      </c>
      <c r="N11" s="70">
        <v>2</v>
      </c>
      <c r="P11" s="71">
        <v>196.5</v>
      </c>
      <c r="Q11" s="71">
        <v>0</v>
      </c>
      <c r="R11" s="72">
        <f t="shared" si="1"/>
        <v>196.5</v>
      </c>
      <c r="S11" s="71">
        <v>6.5</v>
      </c>
      <c r="T11" s="71">
        <v>7</v>
      </c>
      <c r="U11" s="71">
        <v>3</v>
      </c>
      <c r="V11" s="73">
        <v>3</v>
      </c>
      <c r="X11" s="74">
        <v>174.5</v>
      </c>
      <c r="Y11" s="74">
        <v>0</v>
      </c>
      <c r="Z11" s="75">
        <f t="shared" si="2"/>
        <v>174.5</v>
      </c>
      <c r="AA11" s="74">
        <v>5.5</v>
      </c>
      <c r="AB11" s="74">
        <v>6</v>
      </c>
      <c r="AC11" s="74">
        <v>13</v>
      </c>
      <c r="AD11" s="76">
        <v>13</v>
      </c>
      <c r="BC11" s="12">
        <f t="shared" si="3"/>
        <v>18</v>
      </c>
      <c r="BD11" s="12">
        <f t="shared" si="4"/>
        <v>579.5</v>
      </c>
      <c r="BE11" s="38">
        <f>IF($O$4&gt;0,(LARGE(($N11,$V11,$AD11,$AL11,$AT11,$BB11),1)),"0")</f>
        <v>13</v>
      </c>
      <c r="BF11"/>
      <c r="BG11" s="12">
        <v>174.5</v>
      </c>
      <c r="BH11" s="12">
        <v>0</v>
      </c>
      <c r="BI11" s="38">
        <f t="shared" si="5"/>
        <v>5</v>
      </c>
      <c r="BJ11" s="12">
        <f t="shared" si="6"/>
        <v>405</v>
      </c>
      <c r="BK11" s="6">
        <v>3</v>
      </c>
    </row>
    <row r="12" spans="1:66" x14ac:dyDescent="0.25">
      <c r="A12" s="6">
        <v>4</v>
      </c>
      <c r="B12" s="6" t="s">
        <v>212</v>
      </c>
      <c r="C12" s="6" t="s">
        <v>291</v>
      </c>
      <c r="D12" s="6" t="s">
        <v>213</v>
      </c>
      <c r="E12" s="6" t="s">
        <v>28</v>
      </c>
      <c r="F12" s="6" t="s">
        <v>214</v>
      </c>
      <c r="H12" s="68">
        <v>201.5</v>
      </c>
      <c r="I12" s="68">
        <v>0</v>
      </c>
      <c r="J12" s="69">
        <f t="shared" si="0"/>
        <v>201.5</v>
      </c>
      <c r="K12" s="68">
        <v>7</v>
      </c>
      <c r="L12" s="68">
        <v>7</v>
      </c>
      <c r="M12" s="68">
        <v>3</v>
      </c>
      <c r="N12" s="70">
        <v>3</v>
      </c>
      <c r="P12" s="71">
        <v>189</v>
      </c>
      <c r="Q12" s="71">
        <v>0</v>
      </c>
      <c r="R12" s="72">
        <f t="shared" si="1"/>
        <v>189</v>
      </c>
      <c r="S12" s="71">
        <v>5.5</v>
      </c>
      <c r="T12" s="71">
        <v>6.5</v>
      </c>
      <c r="U12" s="71">
        <v>7</v>
      </c>
      <c r="V12" s="73">
        <v>7</v>
      </c>
      <c r="X12" s="74">
        <v>191</v>
      </c>
      <c r="Y12" s="74">
        <v>0</v>
      </c>
      <c r="Z12" s="75">
        <f t="shared" si="2"/>
        <v>191</v>
      </c>
      <c r="AA12" s="74">
        <v>6</v>
      </c>
      <c r="AB12" s="74">
        <v>7</v>
      </c>
      <c r="AC12" s="74">
        <v>4</v>
      </c>
      <c r="AD12" s="76">
        <v>4</v>
      </c>
      <c r="BC12" s="12">
        <f t="shared" si="3"/>
        <v>14</v>
      </c>
      <c r="BD12" s="12">
        <f t="shared" si="4"/>
        <v>581.5</v>
      </c>
      <c r="BE12" s="38">
        <f>IF($O$4&gt;0,(LARGE(($N12,$V12,$AD12,$AL12,$AT12,$BB12),1)),"0")</f>
        <v>7</v>
      </c>
      <c r="BF12"/>
      <c r="BG12" s="12">
        <v>189</v>
      </c>
      <c r="BH12" s="12">
        <v>0</v>
      </c>
      <c r="BI12" s="38">
        <f t="shared" si="5"/>
        <v>7</v>
      </c>
      <c r="BJ12" s="12">
        <f t="shared" si="6"/>
        <v>392.5</v>
      </c>
      <c r="BL12" s="6">
        <v>1</v>
      </c>
      <c r="BN12" s="112" t="s">
        <v>404</v>
      </c>
    </row>
    <row r="13" spans="1:66" x14ac:dyDescent="0.25">
      <c r="A13" s="6">
        <v>5</v>
      </c>
      <c r="B13" s="6" t="s">
        <v>217</v>
      </c>
      <c r="C13" s="6" t="s">
        <v>293</v>
      </c>
      <c r="D13" s="6" t="s">
        <v>218</v>
      </c>
      <c r="E13" s="6" t="s">
        <v>28</v>
      </c>
      <c r="F13" s="6" t="s">
        <v>209</v>
      </c>
      <c r="H13" s="68">
        <v>189.5</v>
      </c>
      <c r="I13" s="68">
        <v>0</v>
      </c>
      <c r="J13" s="69">
        <f t="shared" si="0"/>
        <v>189.5</v>
      </c>
      <c r="K13" s="68">
        <v>5</v>
      </c>
      <c r="L13" s="68">
        <v>7</v>
      </c>
      <c r="M13" s="68">
        <v>5</v>
      </c>
      <c r="N13" s="70">
        <v>5</v>
      </c>
      <c r="P13" s="71">
        <v>191</v>
      </c>
      <c r="Q13" s="71">
        <v>0</v>
      </c>
      <c r="R13" s="72">
        <f t="shared" si="1"/>
        <v>191</v>
      </c>
      <c r="S13" s="71">
        <v>6</v>
      </c>
      <c r="T13" s="71">
        <v>6.5</v>
      </c>
      <c r="U13" s="71">
        <v>5</v>
      </c>
      <c r="V13" s="73">
        <v>5</v>
      </c>
      <c r="X13" s="74">
        <v>187.5</v>
      </c>
      <c r="Y13" s="74">
        <v>0</v>
      </c>
      <c r="Z13" s="75">
        <f t="shared" si="2"/>
        <v>187.5</v>
      </c>
      <c r="AA13" s="74">
        <v>6.5</v>
      </c>
      <c r="AB13" s="74">
        <v>6.5</v>
      </c>
      <c r="AC13" s="74">
        <v>5</v>
      </c>
      <c r="AD13" s="76">
        <v>5</v>
      </c>
      <c r="BC13" s="12">
        <f t="shared" si="3"/>
        <v>15</v>
      </c>
      <c r="BD13" s="12">
        <f t="shared" si="4"/>
        <v>568</v>
      </c>
      <c r="BE13" s="38">
        <f>IF($O$4&gt;0,(LARGE(($N13,$V13,$AD13,$AL13,$AT13,$BB13),1)),"0")</f>
        <v>5</v>
      </c>
      <c r="BF13"/>
      <c r="BG13" s="12">
        <v>187.5</v>
      </c>
      <c r="BH13" s="12">
        <v>0</v>
      </c>
      <c r="BI13" s="38">
        <f t="shared" si="5"/>
        <v>10</v>
      </c>
      <c r="BJ13" s="12">
        <f t="shared" si="6"/>
        <v>380.5</v>
      </c>
      <c r="BL13" s="6">
        <v>2</v>
      </c>
      <c r="BN13" s="112" t="s">
        <v>405</v>
      </c>
    </row>
    <row r="14" spans="1:66" x14ac:dyDescent="0.25">
      <c r="A14" s="6">
        <v>6</v>
      </c>
      <c r="B14" s="6" t="s">
        <v>215</v>
      </c>
      <c r="C14" s="6" t="s">
        <v>292</v>
      </c>
      <c r="D14" s="6" t="s">
        <v>216</v>
      </c>
      <c r="E14" s="6" t="s">
        <v>28</v>
      </c>
      <c r="F14" s="6" t="s">
        <v>124</v>
      </c>
      <c r="H14" s="68">
        <v>191.5</v>
      </c>
      <c r="I14" s="68">
        <v>0</v>
      </c>
      <c r="J14" s="69">
        <f t="shared" si="0"/>
        <v>191.5</v>
      </c>
      <c r="K14" s="68">
        <v>5.5</v>
      </c>
      <c r="L14" s="68">
        <v>6.5</v>
      </c>
      <c r="M14" s="68">
        <v>4</v>
      </c>
      <c r="N14" s="70">
        <v>4</v>
      </c>
      <c r="P14" s="71">
        <v>190</v>
      </c>
      <c r="Q14" s="71">
        <v>0</v>
      </c>
      <c r="R14" s="72">
        <f t="shared" si="1"/>
        <v>190</v>
      </c>
      <c r="S14" s="71">
        <v>6</v>
      </c>
      <c r="T14" s="71">
        <v>6</v>
      </c>
      <c r="U14" s="71">
        <v>6</v>
      </c>
      <c r="V14" s="73">
        <v>6</v>
      </c>
      <c r="X14" s="74">
        <v>187.5</v>
      </c>
      <c r="Y14" s="74">
        <v>0</v>
      </c>
      <c r="Z14" s="75">
        <f t="shared" si="2"/>
        <v>187.5</v>
      </c>
      <c r="AA14" s="74">
        <v>6</v>
      </c>
      <c r="AB14" s="74">
        <v>6</v>
      </c>
      <c r="AC14" s="74">
        <v>7</v>
      </c>
      <c r="AD14" s="76">
        <v>7</v>
      </c>
      <c r="BC14" s="12">
        <f t="shared" si="3"/>
        <v>17</v>
      </c>
      <c r="BD14" s="12">
        <f t="shared" si="4"/>
        <v>569</v>
      </c>
      <c r="BE14" s="38">
        <f>IF($O$4&gt;0,(LARGE(($N14,$V14,$AD14,$AL14,$AT14,$BB14),1)),"0")</f>
        <v>7</v>
      </c>
      <c r="BF14"/>
      <c r="BG14" s="12">
        <v>187.5</v>
      </c>
      <c r="BH14" s="12">
        <v>0</v>
      </c>
      <c r="BI14" s="38">
        <f t="shared" si="5"/>
        <v>10</v>
      </c>
      <c r="BJ14" s="12">
        <f t="shared" si="6"/>
        <v>381.5</v>
      </c>
    </row>
    <row r="15" spans="1:66" x14ac:dyDescent="0.25">
      <c r="A15" s="6">
        <v>7</v>
      </c>
      <c r="B15" s="6" t="s">
        <v>219</v>
      </c>
      <c r="C15" s="6" t="s">
        <v>294</v>
      </c>
      <c r="D15" s="6" t="s">
        <v>220</v>
      </c>
      <c r="E15" s="6" t="s">
        <v>28</v>
      </c>
      <c r="F15" s="6" t="s">
        <v>195</v>
      </c>
      <c r="H15" s="68">
        <v>188.5</v>
      </c>
      <c r="I15" s="68">
        <v>0</v>
      </c>
      <c r="J15" s="69">
        <f t="shared" si="0"/>
        <v>188.5</v>
      </c>
      <c r="K15" s="68">
        <v>5.5</v>
      </c>
      <c r="L15" s="68">
        <v>7.5</v>
      </c>
      <c r="M15" s="68">
        <v>6</v>
      </c>
      <c r="N15" s="70">
        <v>6</v>
      </c>
      <c r="P15" s="71">
        <v>176.5</v>
      </c>
      <c r="Q15" s="71">
        <v>0</v>
      </c>
      <c r="R15" s="72">
        <f t="shared" si="1"/>
        <v>176.5</v>
      </c>
      <c r="S15" s="71">
        <v>5</v>
      </c>
      <c r="T15" s="71">
        <v>5.5</v>
      </c>
      <c r="U15" s="71">
        <v>10</v>
      </c>
      <c r="V15" s="73">
        <v>10</v>
      </c>
      <c r="X15" s="74">
        <v>187.5</v>
      </c>
      <c r="Y15" s="74">
        <v>0</v>
      </c>
      <c r="Z15" s="75">
        <f t="shared" si="2"/>
        <v>187.5</v>
      </c>
      <c r="AA15" s="74">
        <v>6.5</v>
      </c>
      <c r="AB15" s="74">
        <v>6.5</v>
      </c>
      <c r="AC15" s="74">
        <v>5</v>
      </c>
      <c r="AD15" s="76">
        <v>5</v>
      </c>
      <c r="BC15" s="12">
        <f t="shared" si="3"/>
        <v>21</v>
      </c>
      <c r="BD15" s="12">
        <f t="shared" si="4"/>
        <v>552.5</v>
      </c>
      <c r="BE15" s="38">
        <f>IF($O$4&gt;0,(LARGE(($N15,$V15,$AD15,$AL15,$AT15,$BB15),1)),"0")</f>
        <v>10</v>
      </c>
      <c r="BF15"/>
      <c r="BG15" s="12">
        <v>176.5</v>
      </c>
      <c r="BH15" s="12">
        <v>0</v>
      </c>
      <c r="BI15" s="38">
        <f t="shared" si="5"/>
        <v>11</v>
      </c>
      <c r="BJ15" s="12">
        <f t="shared" si="6"/>
        <v>376</v>
      </c>
    </row>
    <row r="16" spans="1:66" x14ac:dyDescent="0.25">
      <c r="A16" s="6">
        <v>8</v>
      </c>
      <c r="B16" s="6" t="s">
        <v>349</v>
      </c>
      <c r="C16" s="6" t="s">
        <v>303</v>
      </c>
      <c r="D16" s="6" t="s">
        <v>350</v>
      </c>
      <c r="E16" s="6" t="s">
        <v>28</v>
      </c>
      <c r="F16" s="6" t="s">
        <v>124</v>
      </c>
      <c r="J16" s="69">
        <f t="shared" si="0"/>
        <v>0</v>
      </c>
      <c r="N16" s="70">
        <v>99</v>
      </c>
      <c r="P16" s="71">
        <v>194.5</v>
      </c>
      <c r="Q16" s="71">
        <v>0</v>
      </c>
      <c r="R16" s="72">
        <f t="shared" si="1"/>
        <v>194.5</v>
      </c>
      <c r="S16" s="71">
        <v>6</v>
      </c>
      <c r="T16" s="71">
        <v>6.5</v>
      </c>
      <c r="U16" s="71">
        <v>4</v>
      </c>
      <c r="V16" s="73">
        <v>4</v>
      </c>
      <c r="X16" s="74">
        <v>180</v>
      </c>
      <c r="Y16" s="74">
        <v>0</v>
      </c>
      <c r="Z16" s="75">
        <f t="shared" si="2"/>
        <v>180</v>
      </c>
      <c r="AA16" s="74">
        <v>6.5</v>
      </c>
      <c r="AB16" s="74">
        <v>6.5</v>
      </c>
      <c r="AC16" s="74">
        <v>9</v>
      </c>
      <c r="AD16" s="76">
        <v>9</v>
      </c>
      <c r="BC16" s="12">
        <f t="shared" si="3"/>
        <v>112</v>
      </c>
      <c r="BD16" s="12">
        <f t="shared" si="4"/>
        <v>374.5</v>
      </c>
      <c r="BE16" s="38">
        <f>IF($O$4&gt;0,(LARGE(($N16,$V16,$AD16,$AL16,$AT16,$BB16),1)),"0")</f>
        <v>99</v>
      </c>
      <c r="BF16"/>
      <c r="BG16" s="12">
        <v>0</v>
      </c>
      <c r="BH16" s="12">
        <v>0</v>
      </c>
      <c r="BI16" s="38">
        <f t="shared" si="5"/>
        <v>13</v>
      </c>
      <c r="BJ16" s="12">
        <f t="shared" si="6"/>
        <v>374.5</v>
      </c>
    </row>
    <row r="17" spans="1:62" x14ac:dyDescent="0.25">
      <c r="A17" s="6">
        <v>9</v>
      </c>
      <c r="B17" s="6" t="s">
        <v>231</v>
      </c>
      <c r="C17" s="6" t="s">
        <v>299</v>
      </c>
      <c r="D17" s="6" t="s">
        <v>232</v>
      </c>
      <c r="E17" s="6" t="s">
        <v>28</v>
      </c>
      <c r="F17" s="6" t="s">
        <v>171</v>
      </c>
      <c r="H17" s="68">
        <v>177</v>
      </c>
      <c r="I17" s="68">
        <v>0</v>
      </c>
      <c r="J17" s="69">
        <f t="shared" si="0"/>
        <v>177</v>
      </c>
      <c r="K17" s="68">
        <v>6</v>
      </c>
      <c r="L17" s="68">
        <v>6.5</v>
      </c>
      <c r="M17" s="68">
        <v>12</v>
      </c>
      <c r="N17" s="70">
        <v>12</v>
      </c>
      <c r="R17" s="72">
        <f t="shared" si="1"/>
        <v>0</v>
      </c>
      <c r="V17" s="73">
        <v>99</v>
      </c>
      <c r="X17" s="74">
        <v>191</v>
      </c>
      <c r="Y17" s="74">
        <v>0</v>
      </c>
      <c r="Z17" s="75">
        <f t="shared" si="2"/>
        <v>191</v>
      </c>
      <c r="AA17" s="74">
        <v>6.5</v>
      </c>
      <c r="AB17" s="74">
        <v>6.5</v>
      </c>
      <c r="AC17" s="74">
        <v>3</v>
      </c>
      <c r="AD17" s="76">
        <v>3</v>
      </c>
      <c r="BC17" s="12">
        <f t="shared" si="3"/>
        <v>114</v>
      </c>
      <c r="BD17" s="12">
        <f t="shared" si="4"/>
        <v>368</v>
      </c>
      <c r="BE17" s="38">
        <f>IF($O$4&gt;0,(LARGE(($N17,$V17,$AD17,$AL17,$AT17,$BB17),1)),"0")</f>
        <v>99</v>
      </c>
      <c r="BF17"/>
      <c r="BG17" s="12">
        <v>0</v>
      </c>
      <c r="BH17" s="12">
        <v>0</v>
      </c>
      <c r="BI17" s="38">
        <f t="shared" si="5"/>
        <v>15</v>
      </c>
      <c r="BJ17" s="12">
        <f t="shared" si="6"/>
        <v>368</v>
      </c>
    </row>
    <row r="18" spans="1:62" x14ac:dyDescent="0.25">
      <c r="A18" s="6">
        <v>10</v>
      </c>
      <c r="B18" s="6" t="s">
        <v>351</v>
      </c>
      <c r="C18" s="6" t="s">
        <v>386</v>
      </c>
      <c r="D18" s="6" t="s">
        <v>352</v>
      </c>
      <c r="E18" s="6" t="s">
        <v>28</v>
      </c>
      <c r="F18" s="6" t="s">
        <v>127</v>
      </c>
      <c r="J18" s="69">
        <f t="shared" si="0"/>
        <v>0</v>
      </c>
      <c r="N18" s="70">
        <v>99</v>
      </c>
      <c r="P18" s="71">
        <v>186</v>
      </c>
      <c r="Q18" s="71">
        <v>0</v>
      </c>
      <c r="R18" s="72">
        <f t="shared" si="1"/>
        <v>186</v>
      </c>
      <c r="S18" s="71">
        <v>5.5</v>
      </c>
      <c r="T18" s="71">
        <v>6</v>
      </c>
      <c r="U18" s="71">
        <v>8</v>
      </c>
      <c r="V18" s="73">
        <v>8</v>
      </c>
      <c r="X18" s="74">
        <v>182.5</v>
      </c>
      <c r="Y18" s="74">
        <v>0</v>
      </c>
      <c r="Z18" s="75">
        <f t="shared" si="2"/>
        <v>182.5</v>
      </c>
      <c r="AA18" s="74">
        <v>6.5</v>
      </c>
      <c r="AB18" s="74">
        <v>6.5</v>
      </c>
      <c r="AC18" s="74">
        <v>8</v>
      </c>
      <c r="AD18" s="76">
        <v>8</v>
      </c>
      <c r="BC18" s="12">
        <f t="shared" si="3"/>
        <v>115</v>
      </c>
      <c r="BD18" s="12">
        <f t="shared" si="4"/>
        <v>368.5</v>
      </c>
      <c r="BE18" s="38">
        <f>IF($O$4&gt;0,(LARGE(($N18,$V18,$AD18,$AL18,$AT18,$BB18),1)),"0")</f>
        <v>99</v>
      </c>
      <c r="BF18"/>
      <c r="BG18" s="12">
        <v>0</v>
      </c>
      <c r="BH18" s="12">
        <v>0</v>
      </c>
      <c r="BI18" s="38">
        <f t="shared" si="5"/>
        <v>16</v>
      </c>
      <c r="BJ18" s="12">
        <f t="shared" si="6"/>
        <v>368.5</v>
      </c>
    </row>
    <row r="19" spans="1:62" x14ac:dyDescent="0.25">
      <c r="A19" s="6">
        <v>11</v>
      </c>
      <c r="B19" s="6" t="s">
        <v>221</v>
      </c>
      <c r="C19" s="6" t="s">
        <v>295</v>
      </c>
      <c r="D19" s="6" t="s">
        <v>222</v>
      </c>
      <c r="E19" s="6" t="s">
        <v>28</v>
      </c>
      <c r="F19" s="6" t="s">
        <v>137</v>
      </c>
      <c r="H19" s="68">
        <v>187</v>
      </c>
      <c r="I19" s="68">
        <v>0</v>
      </c>
      <c r="J19" s="69">
        <f t="shared" si="0"/>
        <v>187</v>
      </c>
      <c r="K19" s="68">
        <v>5.5</v>
      </c>
      <c r="L19" s="68">
        <v>6.5</v>
      </c>
      <c r="M19" s="68">
        <v>7</v>
      </c>
      <c r="N19" s="70">
        <v>7</v>
      </c>
      <c r="P19" s="71">
        <v>169.5</v>
      </c>
      <c r="Q19" s="71">
        <v>0</v>
      </c>
      <c r="R19" s="72">
        <f t="shared" si="1"/>
        <v>169.5</v>
      </c>
      <c r="S19" s="71">
        <v>5.5</v>
      </c>
      <c r="T19" s="71">
        <v>6</v>
      </c>
      <c r="U19" s="71">
        <v>13</v>
      </c>
      <c r="V19" s="73">
        <v>13</v>
      </c>
      <c r="X19" s="74">
        <v>174.5</v>
      </c>
      <c r="Y19" s="74">
        <v>0</v>
      </c>
      <c r="Z19" s="75">
        <f t="shared" si="2"/>
        <v>174.5</v>
      </c>
      <c r="AA19" s="74">
        <v>6</v>
      </c>
      <c r="AB19" s="74">
        <v>6</v>
      </c>
      <c r="AC19" s="74">
        <v>12</v>
      </c>
      <c r="AD19" s="76">
        <v>12</v>
      </c>
      <c r="BC19" s="12">
        <f t="shared" si="3"/>
        <v>32</v>
      </c>
      <c r="BD19" s="12">
        <f t="shared" si="4"/>
        <v>531</v>
      </c>
      <c r="BE19" s="38">
        <f>IF($O$4&gt;0,(LARGE(($N19,$V19,$AD19,$AL19,$AT19,$BB19),1)),"0")</f>
        <v>13</v>
      </c>
      <c r="BF19"/>
      <c r="BG19" s="12">
        <v>169.5</v>
      </c>
      <c r="BH19" s="12">
        <v>0</v>
      </c>
      <c r="BI19" s="38">
        <f t="shared" si="5"/>
        <v>19</v>
      </c>
      <c r="BJ19" s="12">
        <f t="shared" si="6"/>
        <v>361.5</v>
      </c>
    </row>
    <row r="20" spans="1:62" x14ac:dyDescent="0.25">
      <c r="A20" s="6">
        <v>12</v>
      </c>
      <c r="B20" s="6" t="s">
        <v>229</v>
      </c>
      <c r="C20" s="6" t="s">
        <v>298</v>
      </c>
      <c r="D20" s="6" t="s">
        <v>230</v>
      </c>
      <c r="E20" s="6" t="s">
        <v>28</v>
      </c>
      <c r="F20" s="6" t="s">
        <v>171</v>
      </c>
      <c r="H20" s="68">
        <v>178</v>
      </c>
      <c r="I20" s="68">
        <v>0</v>
      </c>
      <c r="J20" s="69">
        <f t="shared" si="0"/>
        <v>178</v>
      </c>
      <c r="K20" s="68">
        <v>5</v>
      </c>
      <c r="L20" s="68">
        <v>6</v>
      </c>
      <c r="M20" s="68">
        <v>11</v>
      </c>
      <c r="N20" s="70">
        <v>11</v>
      </c>
      <c r="R20" s="72">
        <f t="shared" si="1"/>
        <v>0</v>
      </c>
      <c r="V20" s="73">
        <v>99</v>
      </c>
      <c r="X20" s="74">
        <v>176</v>
      </c>
      <c r="Y20" s="74">
        <v>0</v>
      </c>
      <c r="Z20" s="75">
        <f t="shared" si="2"/>
        <v>176</v>
      </c>
      <c r="AA20" s="74">
        <v>5.5</v>
      </c>
      <c r="AB20" s="74">
        <v>6</v>
      </c>
      <c r="AC20" s="74">
        <v>11</v>
      </c>
      <c r="AD20" s="76">
        <v>11</v>
      </c>
      <c r="BC20" s="12">
        <f t="shared" si="3"/>
        <v>121</v>
      </c>
      <c r="BD20" s="12">
        <f t="shared" si="4"/>
        <v>354</v>
      </c>
      <c r="BE20" s="38">
        <f>IF($O$4&gt;0,(LARGE(($N20,$V20,$AD20,$AL20,$AT20,$BB20),1)),"0")</f>
        <v>99</v>
      </c>
      <c r="BF20"/>
      <c r="BG20" s="12">
        <v>0</v>
      </c>
      <c r="BH20" s="12">
        <v>0</v>
      </c>
      <c r="BI20" s="38">
        <f t="shared" si="5"/>
        <v>22</v>
      </c>
      <c r="BJ20" s="12">
        <f t="shared" si="6"/>
        <v>354</v>
      </c>
    </row>
    <row r="21" spans="1:62" x14ac:dyDescent="0.25">
      <c r="A21" s="6">
        <v>13</v>
      </c>
      <c r="B21" s="6" t="s">
        <v>353</v>
      </c>
      <c r="C21" s="6" t="s">
        <v>387</v>
      </c>
      <c r="D21" s="6" t="s">
        <v>354</v>
      </c>
      <c r="E21" s="6" t="s">
        <v>28</v>
      </c>
      <c r="F21" s="6" t="s">
        <v>127</v>
      </c>
      <c r="J21" s="69">
        <f t="shared" si="0"/>
        <v>0</v>
      </c>
      <c r="N21" s="70">
        <v>99</v>
      </c>
      <c r="P21" s="71">
        <v>178.5</v>
      </c>
      <c r="Q21" s="71">
        <v>0</v>
      </c>
      <c r="R21" s="72">
        <f t="shared" si="1"/>
        <v>178.5</v>
      </c>
      <c r="S21" s="71">
        <v>5.5</v>
      </c>
      <c r="T21" s="71">
        <v>6</v>
      </c>
      <c r="U21" s="71">
        <v>9</v>
      </c>
      <c r="V21" s="73">
        <v>9</v>
      </c>
      <c r="X21" s="74">
        <v>164.5</v>
      </c>
      <c r="Y21" s="74">
        <v>0</v>
      </c>
      <c r="Z21" s="75">
        <f t="shared" si="2"/>
        <v>164.5</v>
      </c>
      <c r="AA21" s="74">
        <v>5</v>
      </c>
      <c r="AB21" s="74">
        <v>6</v>
      </c>
      <c r="AC21" s="74">
        <v>15</v>
      </c>
      <c r="AD21" s="76">
        <v>15</v>
      </c>
      <c r="BC21" s="12">
        <f t="shared" si="3"/>
        <v>123</v>
      </c>
      <c r="BD21" s="12">
        <f t="shared" si="4"/>
        <v>343</v>
      </c>
      <c r="BE21" s="38">
        <f>IF($O$4&gt;0,(LARGE(($N21,$V21,$AD21,$AL21,$AT21,$BB21),1)),"0")</f>
        <v>99</v>
      </c>
      <c r="BF21"/>
      <c r="BG21" s="12">
        <v>0</v>
      </c>
      <c r="BH21" s="12">
        <v>0</v>
      </c>
      <c r="BI21" s="38">
        <f t="shared" si="5"/>
        <v>24</v>
      </c>
      <c r="BJ21" s="12">
        <f t="shared" si="6"/>
        <v>343</v>
      </c>
    </row>
    <row r="22" spans="1:62" x14ac:dyDescent="0.25">
      <c r="A22" s="6">
        <v>14</v>
      </c>
      <c r="B22" s="6" t="s">
        <v>237</v>
      </c>
      <c r="C22" s="6" t="s">
        <v>302</v>
      </c>
      <c r="D22" s="6" t="s">
        <v>238</v>
      </c>
      <c r="E22" s="6" t="s">
        <v>28</v>
      </c>
      <c r="F22" s="6" t="s">
        <v>209</v>
      </c>
      <c r="H22" s="68">
        <v>172</v>
      </c>
      <c r="I22" s="68">
        <v>0</v>
      </c>
      <c r="J22" s="69">
        <f t="shared" si="0"/>
        <v>172</v>
      </c>
      <c r="K22" s="68">
        <v>4</v>
      </c>
      <c r="L22" s="68">
        <v>6</v>
      </c>
      <c r="M22" s="68">
        <v>15</v>
      </c>
      <c r="N22" s="70">
        <v>15</v>
      </c>
      <c r="R22" s="72">
        <f t="shared" si="1"/>
        <v>0</v>
      </c>
      <c r="V22" s="73">
        <v>99</v>
      </c>
      <c r="X22" s="74">
        <v>176</v>
      </c>
      <c r="Y22" s="74">
        <v>0</v>
      </c>
      <c r="Z22" s="75">
        <f t="shared" si="2"/>
        <v>176</v>
      </c>
      <c r="AA22" s="74">
        <v>6.5</v>
      </c>
      <c r="AB22" s="74">
        <v>6</v>
      </c>
      <c r="AC22" s="74">
        <v>10</v>
      </c>
      <c r="AD22" s="76">
        <v>10</v>
      </c>
      <c r="BC22" s="12">
        <f t="shared" si="3"/>
        <v>124</v>
      </c>
      <c r="BD22" s="12">
        <f t="shared" si="4"/>
        <v>348</v>
      </c>
      <c r="BE22" s="38">
        <f>IF($O$4&gt;0,(LARGE(($N22,$V22,$AD22,$AL22,$AT22,$BB22),1)),"0")</f>
        <v>99</v>
      </c>
      <c r="BF22"/>
      <c r="BG22" s="12">
        <v>0</v>
      </c>
      <c r="BH22" s="12">
        <v>0</v>
      </c>
      <c r="BI22" s="38">
        <f t="shared" si="5"/>
        <v>25</v>
      </c>
      <c r="BJ22" s="12">
        <f t="shared" si="6"/>
        <v>348</v>
      </c>
    </row>
    <row r="23" spans="1:62" x14ac:dyDescent="0.25">
      <c r="A23" s="6">
        <v>15</v>
      </c>
      <c r="B23" s="6" t="s">
        <v>235</v>
      </c>
      <c r="C23" s="6" t="s">
        <v>301</v>
      </c>
      <c r="D23" s="6" t="s">
        <v>236</v>
      </c>
      <c r="E23" s="6" t="s">
        <v>28</v>
      </c>
      <c r="F23" s="6" t="s">
        <v>137</v>
      </c>
      <c r="H23" s="68">
        <v>176</v>
      </c>
      <c r="I23" s="68">
        <v>0</v>
      </c>
      <c r="J23" s="69">
        <f t="shared" si="0"/>
        <v>176</v>
      </c>
      <c r="K23" s="68">
        <v>5.5</v>
      </c>
      <c r="L23" s="68">
        <v>6.5</v>
      </c>
      <c r="M23" s="68">
        <v>14</v>
      </c>
      <c r="N23" s="70">
        <v>14</v>
      </c>
      <c r="P23" s="71">
        <v>175</v>
      </c>
      <c r="Q23" s="71">
        <v>0</v>
      </c>
      <c r="R23" s="72">
        <f t="shared" si="1"/>
        <v>175</v>
      </c>
      <c r="S23" s="71">
        <v>6</v>
      </c>
      <c r="T23" s="71">
        <v>6</v>
      </c>
      <c r="U23" s="71">
        <v>11</v>
      </c>
      <c r="V23" s="73">
        <v>11</v>
      </c>
      <c r="Z23" s="75">
        <f t="shared" si="2"/>
        <v>0</v>
      </c>
      <c r="AD23" s="76">
        <v>99</v>
      </c>
      <c r="BC23" s="12">
        <f t="shared" si="3"/>
        <v>124</v>
      </c>
      <c r="BD23" s="12">
        <f t="shared" si="4"/>
        <v>351</v>
      </c>
      <c r="BE23" s="38">
        <f>IF($O$4&gt;0,(LARGE(($N23,$V23,$AD23,$AL23,$AT23,$BB23),1)),"0")</f>
        <v>99</v>
      </c>
      <c r="BF23"/>
      <c r="BG23" s="12">
        <v>0</v>
      </c>
      <c r="BH23" s="12">
        <v>0</v>
      </c>
      <c r="BI23" s="38">
        <f t="shared" si="5"/>
        <v>25</v>
      </c>
      <c r="BJ23" s="12">
        <f t="shared" si="6"/>
        <v>351</v>
      </c>
    </row>
    <row r="24" spans="1:62" x14ac:dyDescent="0.25">
      <c r="A24" s="6">
        <v>16</v>
      </c>
      <c r="B24" s="6" t="s">
        <v>223</v>
      </c>
      <c r="C24" s="6" t="s">
        <v>266</v>
      </c>
      <c r="D24" s="6" t="s">
        <v>224</v>
      </c>
      <c r="E24" s="6" t="s">
        <v>28</v>
      </c>
      <c r="F24" s="6" t="s">
        <v>124</v>
      </c>
      <c r="H24" s="68">
        <v>183</v>
      </c>
      <c r="I24" s="68">
        <v>0</v>
      </c>
      <c r="J24" s="69">
        <f t="shared" si="0"/>
        <v>183</v>
      </c>
      <c r="K24" s="68">
        <v>5.5</v>
      </c>
      <c r="L24" s="68">
        <v>6</v>
      </c>
      <c r="M24" s="68">
        <v>8</v>
      </c>
      <c r="N24" s="70">
        <v>8</v>
      </c>
      <c r="P24" s="71">
        <v>0</v>
      </c>
      <c r="Q24" s="71">
        <v>0</v>
      </c>
      <c r="R24" s="72">
        <f t="shared" si="1"/>
        <v>0</v>
      </c>
      <c r="U24" s="71">
        <v>14</v>
      </c>
      <c r="V24" s="73">
        <v>90</v>
      </c>
      <c r="Z24" s="75">
        <f t="shared" si="2"/>
        <v>0</v>
      </c>
      <c r="AD24" s="76">
        <v>99</v>
      </c>
      <c r="BC24" s="12">
        <f t="shared" si="3"/>
        <v>197</v>
      </c>
      <c r="BD24" s="12">
        <f t="shared" si="4"/>
        <v>183</v>
      </c>
      <c r="BE24" s="38">
        <f>IF($O$4&gt;0,(LARGE(($N24,$V24,$AD24,$AL24,$AT24,$BB24),1)),"0")</f>
        <v>99</v>
      </c>
      <c r="BF24"/>
      <c r="BG24" s="12">
        <v>0</v>
      </c>
      <c r="BH24" s="12">
        <v>0</v>
      </c>
      <c r="BI24" s="38">
        <f t="shared" si="5"/>
        <v>98</v>
      </c>
      <c r="BJ24" s="12">
        <f t="shared" si="6"/>
        <v>183</v>
      </c>
    </row>
    <row r="25" spans="1:62" x14ac:dyDescent="0.25">
      <c r="A25" s="6">
        <v>17</v>
      </c>
      <c r="B25" s="6" t="s">
        <v>207</v>
      </c>
      <c r="C25" s="6" t="s">
        <v>289</v>
      </c>
      <c r="D25" s="6" t="s">
        <v>208</v>
      </c>
      <c r="E25" s="6" t="s">
        <v>28</v>
      </c>
      <c r="F25" s="6" t="s">
        <v>209</v>
      </c>
      <c r="H25" s="68">
        <v>210.5</v>
      </c>
      <c r="I25" s="68">
        <v>0</v>
      </c>
      <c r="J25" s="69">
        <f t="shared" si="0"/>
        <v>210.5</v>
      </c>
      <c r="K25" s="68">
        <v>7</v>
      </c>
      <c r="L25" s="68">
        <v>7</v>
      </c>
      <c r="M25" s="68">
        <v>1</v>
      </c>
      <c r="N25" s="70">
        <v>1</v>
      </c>
      <c r="R25" s="72">
        <f t="shared" si="1"/>
        <v>0</v>
      </c>
      <c r="V25" s="73">
        <v>99</v>
      </c>
      <c r="Z25" s="75">
        <f t="shared" si="2"/>
        <v>0</v>
      </c>
      <c r="AD25" s="76">
        <v>99</v>
      </c>
      <c r="BC25" s="12">
        <f t="shared" si="3"/>
        <v>199</v>
      </c>
      <c r="BD25" s="12">
        <f t="shared" si="4"/>
        <v>210.5</v>
      </c>
      <c r="BE25" s="38">
        <f>IF($O$4&gt;0,(LARGE(($N25,$V25,$AD25,$AL25,$AT25,$BB25),1)),"0")</f>
        <v>99</v>
      </c>
      <c r="BF25"/>
      <c r="BG25" s="12">
        <v>0</v>
      </c>
      <c r="BH25" s="12">
        <v>0</v>
      </c>
      <c r="BI25" s="38">
        <f t="shared" si="5"/>
        <v>100</v>
      </c>
      <c r="BJ25" s="12">
        <f t="shared" si="6"/>
        <v>210.5</v>
      </c>
    </row>
    <row r="26" spans="1:62" x14ac:dyDescent="0.25">
      <c r="A26" s="6">
        <v>18</v>
      </c>
      <c r="B26" s="6" t="s">
        <v>225</v>
      </c>
      <c r="C26" s="6" t="s">
        <v>296</v>
      </c>
      <c r="D26" s="6" t="s">
        <v>226</v>
      </c>
      <c r="E26" s="6" t="s">
        <v>28</v>
      </c>
      <c r="F26" s="6" t="s">
        <v>171</v>
      </c>
      <c r="H26" s="68">
        <v>181</v>
      </c>
      <c r="I26" s="68">
        <v>0</v>
      </c>
      <c r="J26" s="69">
        <f t="shared" si="0"/>
        <v>181</v>
      </c>
      <c r="K26" s="68">
        <v>5</v>
      </c>
      <c r="L26" s="68">
        <v>6.5</v>
      </c>
      <c r="M26" s="68">
        <v>9</v>
      </c>
      <c r="N26" s="70">
        <v>9</v>
      </c>
      <c r="R26" s="72">
        <f t="shared" si="1"/>
        <v>0</v>
      </c>
      <c r="V26" s="73">
        <v>99</v>
      </c>
      <c r="Z26" s="75">
        <f t="shared" si="2"/>
        <v>0</v>
      </c>
      <c r="AD26" s="76">
        <v>99</v>
      </c>
      <c r="BC26" s="12">
        <f t="shared" si="3"/>
        <v>207</v>
      </c>
      <c r="BD26" s="12">
        <f t="shared" si="4"/>
        <v>181</v>
      </c>
      <c r="BE26" s="38">
        <f>IF($O$4&gt;0,(LARGE(($N26,$V26,$AD26,$AL26,$AT26,$BB26),1)),"0")</f>
        <v>99</v>
      </c>
      <c r="BF26"/>
      <c r="BG26" s="12">
        <v>0</v>
      </c>
      <c r="BH26" s="12">
        <v>0</v>
      </c>
      <c r="BI26" s="38">
        <f t="shared" si="5"/>
        <v>108</v>
      </c>
      <c r="BJ26" s="12">
        <f t="shared" si="6"/>
        <v>181</v>
      </c>
    </row>
    <row r="27" spans="1:62" x14ac:dyDescent="0.25">
      <c r="A27" s="6">
        <v>19</v>
      </c>
      <c r="B27" s="6" t="s">
        <v>227</v>
      </c>
      <c r="C27" s="6" t="s">
        <v>297</v>
      </c>
      <c r="D27" s="6" t="s">
        <v>228</v>
      </c>
      <c r="E27" s="6" t="s">
        <v>28</v>
      </c>
      <c r="F27" s="6" t="s">
        <v>130</v>
      </c>
      <c r="H27" s="68">
        <v>179</v>
      </c>
      <c r="I27" s="68">
        <v>0</v>
      </c>
      <c r="J27" s="69">
        <f t="shared" si="0"/>
        <v>179</v>
      </c>
      <c r="K27" s="68">
        <v>5.5</v>
      </c>
      <c r="L27" s="68">
        <v>6.5</v>
      </c>
      <c r="M27" s="68">
        <v>10</v>
      </c>
      <c r="N27" s="70">
        <v>10</v>
      </c>
      <c r="R27" s="72">
        <f t="shared" si="1"/>
        <v>0</v>
      </c>
      <c r="V27" s="73">
        <v>99</v>
      </c>
      <c r="Z27" s="75">
        <f t="shared" si="2"/>
        <v>0</v>
      </c>
      <c r="AD27" s="76">
        <v>99</v>
      </c>
      <c r="BC27" s="12">
        <f t="shared" si="3"/>
        <v>208</v>
      </c>
      <c r="BD27" s="12">
        <f t="shared" si="4"/>
        <v>179</v>
      </c>
      <c r="BE27" s="38">
        <f>IF($O$4&gt;0,(LARGE(($N27,$V27,$AD27,$AL27,$AT27,$BB27),1)),"0")</f>
        <v>99</v>
      </c>
      <c r="BF27"/>
      <c r="BG27" s="12">
        <v>0</v>
      </c>
      <c r="BH27" s="12">
        <v>0</v>
      </c>
      <c r="BI27" s="38">
        <f t="shared" si="5"/>
        <v>109</v>
      </c>
      <c r="BJ27" s="12">
        <f t="shared" si="6"/>
        <v>179</v>
      </c>
    </row>
    <row r="28" spans="1:62" x14ac:dyDescent="0.25">
      <c r="A28" s="6">
        <v>20</v>
      </c>
      <c r="B28" s="6" t="s">
        <v>355</v>
      </c>
      <c r="C28" s="6" t="s">
        <v>388</v>
      </c>
      <c r="D28" s="6" t="s">
        <v>356</v>
      </c>
      <c r="E28" s="6" t="s">
        <v>28</v>
      </c>
      <c r="F28" s="6" t="s">
        <v>209</v>
      </c>
      <c r="J28" s="69">
        <f t="shared" si="0"/>
        <v>0</v>
      </c>
      <c r="N28" s="70">
        <v>99</v>
      </c>
      <c r="P28" s="71">
        <v>171</v>
      </c>
      <c r="Q28" s="71">
        <v>0</v>
      </c>
      <c r="R28" s="72">
        <f t="shared" si="1"/>
        <v>171</v>
      </c>
      <c r="S28" s="71">
        <v>5</v>
      </c>
      <c r="T28" s="71">
        <v>6</v>
      </c>
      <c r="U28" s="71">
        <v>12</v>
      </c>
      <c r="V28" s="73">
        <v>12</v>
      </c>
      <c r="Z28" s="75">
        <f t="shared" si="2"/>
        <v>0</v>
      </c>
      <c r="AD28" s="76">
        <v>99</v>
      </c>
      <c r="BC28" s="12">
        <f t="shared" si="3"/>
        <v>210</v>
      </c>
      <c r="BD28" s="12">
        <f t="shared" si="4"/>
        <v>171</v>
      </c>
      <c r="BE28" s="38">
        <f>IF($O$4&gt;0,(LARGE(($N28,$V28,$AD28,$AL28,$AT28,$BB28),1)),"0")</f>
        <v>99</v>
      </c>
      <c r="BF28"/>
      <c r="BG28" s="12">
        <v>0</v>
      </c>
      <c r="BH28" s="12">
        <v>0</v>
      </c>
      <c r="BI28" s="38">
        <f t="shared" si="5"/>
        <v>111</v>
      </c>
      <c r="BJ28" s="12">
        <f t="shared" si="6"/>
        <v>171</v>
      </c>
    </row>
    <row r="29" spans="1:62" x14ac:dyDescent="0.25">
      <c r="A29" s="6">
        <v>21</v>
      </c>
      <c r="B29" s="6" t="s">
        <v>233</v>
      </c>
      <c r="C29" s="6" t="s">
        <v>300</v>
      </c>
      <c r="D29" s="6" t="s">
        <v>234</v>
      </c>
      <c r="E29" s="6" t="s">
        <v>28</v>
      </c>
      <c r="F29" s="6" t="s">
        <v>171</v>
      </c>
      <c r="H29" s="68">
        <v>176.5</v>
      </c>
      <c r="I29" s="68">
        <v>0</v>
      </c>
      <c r="J29" s="69">
        <f t="shared" si="0"/>
        <v>176.5</v>
      </c>
      <c r="K29" s="68">
        <v>5</v>
      </c>
      <c r="L29" s="68">
        <v>6</v>
      </c>
      <c r="M29" s="68">
        <v>13</v>
      </c>
      <c r="N29" s="70">
        <v>13</v>
      </c>
      <c r="R29" s="72">
        <f t="shared" si="1"/>
        <v>0</v>
      </c>
      <c r="V29" s="73">
        <v>99</v>
      </c>
      <c r="Z29" s="75">
        <f t="shared" si="2"/>
        <v>0</v>
      </c>
      <c r="AD29" s="76">
        <v>99</v>
      </c>
      <c r="BC29" s="12">
        <f t="shared" si="3"/>
        <v>211</v>
      </c>
      <c r="BD29" s="12">
        <f t="shared" si="4"/>
        <v>176.5</v>
      </c>
      <c r="BE29" s="38">
        <f>IF($O$4&gt;0,(LARGE(($N29,$V29,$AD29,$AL29,$AT29,$BB29),1)),"0")</f>
        <v>99</v>
      </c>
      <c r="BF29"/>
      <c r="BG29" s="12">
        <v>0</v>
      </c>
      <c r="BH29" s="12">
        <v>0</v>
      </c>
      <c r="BI29" s="38">
        <f t="shared" si="5"/>
        <v>112</v>
      </c>
      <c r="BJ29" s="12">
        <f t="shared" si="6"/>
        <v>176.5</v>
      </c>
    </row>
    <row r="30" spans="1:62" x14ac:dyDescent="0.25">
      <c r="A30" s="6">
        <v>22</v>
      </c>
      <c r="B30" s="6" t="s">
        <v>395</v>
      </c>
      <c r="C30" s="6" t="s">
        <v>401</v>
      </c>
      <c r="D30" s="6" t="s">
        <v>396</v>
      </c>
      <c r="E30" s="6" t="s">
        <v>28</v>
      </c>
      <c r="F30" s="6" t="s">
        <v>214</v>
      </c>
      <c r="J30" s="69">
        <f t="shared" si="0"/>
        <v>0</v>
      </c>
      <c r="N30" s="70">
        <v>99</v>
      </c>
      <c r="R30" s="72">
        <f t="shared" si="1"/>
        <v>0</v>
      </c>
      <c r="V30" s="73">
        <v>99</v>
      </c>
      <c r="X30" s="74">
        <v>173.5</v>
      </c>
      <c r="Y30" s="74">
        <v>0</v>
      </c>
      <c r="Z30" s="75">
        <f t="shared" si="2"/>
        <v>173.5</v>
      </c>
      <c r="AA30" s="74">
        <v>5.5</v>
      </c>
      <c r="AB30" s="74">
        <v>6</v>
      </c>
      <c r="AC30" s="74">
        <v>14</v>
      </c>
      <c r="AD30" s="76">
        <v>14</v>
      </c>
      <c r="BC30" s="12">
        <f t="shared" si="3"/>
        <v>212</v>
      </c>
      <c r="BD30" s="12">
        <f t="shared" si="4"/>
        <v>173.5</v>
      </c>
      <c r="BE30" s="38">
        <f>IF($O$4&gt;0,(LARGE(($N30,$V30,$AD30,$AL30,$AT30,$BB30),1)),"0")</f>
        <v>99</v>
      </c>
      <c r="BF30"/>
      <c r="BG30" s="12">
        <v>0</v>
      </c>
      <c r="BH30" s="12">
        <v>0</v>
      </c>
      <c r="BI30" s="38">
        <f t="shared" si="5"/>
        <v>113</v>
      </c>
      <c r="BJ30" s="12">
        <f t="shared" si="6"/>
        <v>173.5</v>
      </c>
    </row>
  </sheetData>
  <sheetProtection sheet="1" objects="1" scenarios="1"/>
  <sortState xmlns:xlrd2="http://schemas.microsoft.com/office/spreadsheetml/2017/richdata2" ref="A9:XFD31">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86 AV9:AW65386 P9:Q65386 X9:Y65386 AF9:AG65386 AN9:AO65386">
    <cfRule type="cellIs" dxfId="6" priority="1" stopIfTrue="1" operator="greaterThanOrEqual">
      <formula>$BL$6</formula>
    </cfRule>
  </conditionalFormatting>
  <dataValidations count="9">
    <dataValidation type="list" allowBlank="1" showInputMessage="1" showErrorMessage="1" sqref="BM1:BM2 BM9:BM65386" xr:uid="{00000000-0002-0000-0300-000001000000}">
      <formula1>"ja,nee"</formula1>
    </dataValidation>
    <dataValidation operator="lessThanOrEqual" allowBlank="1" showInputMessage="1" showErrorMessage="1" sqref="BC9:BE30 AH8 AP8 AX8 J8:J30 J1:J2 R1:R2 AX1:AX2 AP1:AP2 AH1:AH2 Z1:Z2 BC1:BK8 BL1:BL4 BL7:BL8 Z8:Z30 R8:R30 BI9:BJ30" xr:uid="{00000000-0002-0000-0300-000002000000}"/>
    <dataValidation type="decimal" allowBlank="1" showInputMessage="1" showErrorMessage="1" sqref="H1:I2 P1:Q2 AV1:AW2 AN1:AO2 AF1:AG2 X1:Y2 H8:I65386 X8:Y65386 P8:Q65386 AF8:AG65386 AN8:AO65386 AV8:AW65386" xr:uid="{00000000-0002-0000-0300-000003000000}">
      <formula1>0</formula1>
      <formula2>400</formula2>
    </dataValidation>
    <dataValidation type="decimal" allowBlank="1" showInputMessage="1" showErrorMessage="1" sqref="K1:L2 S1:T2 AY1:AZ2 AQ1:AR2 AI1:AJ2 AA1:AB2 K8:L65386 AA8:AB65386 S8:T65386 AI8:AJ65386 AQ8:AR65386 AY8:AZ65386" xr:uid="{00000000-0002-0000-0300-000004000000}">
      <formula1>0</formula1>
      <formula2>99</formula2>
    </dataValidation>
    <dataValidation type="whole" allowBlank="1" showInputMessage="1" showErrorMessage="1" sqref="M1:N2 U1:V2 BA1:BB2 AS1:AT2 AK1:AL2 AC1:AD2 M8:N65386 AC8:AD65386 U8:V65386 AK8:AL65386 AS8:AT65386 BA8:BB65386" xr:uid="{00000000-0002-0000-0300-000005000000}">
      <formula1>0</formula1>
      <formula2>999</formula2>
    </dataValidation>
    <dataValidation type="whole" operator="lessThanOrEqual" allowBlank="1" showInputMessage="1" showErrorMessage="1" sqref="BL6" xr:uid="{00000000-0002-0000-0300-000006000000}">
      <formula1>400</formula1>
    </dataValidation>
    <dataValidation type="whole" operator="lessThanOrEqual" allowBlank="1" showInputMessage="1" showErrorMessage="1" sqref="BL5" xr:uid="{00000000-0002-0000-0300-000007000000}">
      <formula1>99</formula1>
    </dataValidation>
    <dataValidation type="whole" allowBlank="1" showInputMessage="1" showErrorMessage="1" sqref="O3:V3" xr:uid="{00000000-0002-0000-0300-000008000000}">
      <formula1>0</formula1>
      <formula2>99</formula2>
    </dataValidation>
    <dataValidation type="decimal" operator="lessThanOrEqual" allowBlank="1" showInputMessage="1" showErrorMessage="1" sqref="BK9:BL30 BG9:BH30 BC31:BL65386 J31:J65386 Z31:Z65386 R31:R65386 AH9:AH65386 AP9:AP65386 AX9:AX65386" xr:uid="{00000000-0002-0000-03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6"/>
  <dimension ref="A1:BN18"/>
  <sheetViews>
    <sheetView workbookViewId="0">
      <pane xSplit="5" ySplit="8" topLeftCell="O9" activePane="bottomRight" state="frozen"/>
      <selection activeCell="C5" sqref="C5:E5"/>
      <selection pane="topRight" activeCell="C5" sqref="C5:E5"/>
      <selection pane="bottomLeft" activeCell="C5" sqref="C5:E5"/>
      <selection pane="bottomRight" activeCell="BL18" sqref="BL18"/>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2</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29</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239</v>
      </c>
      <c r="C9" s="6" t="s">
        <v>303</v>
      </c>
      <c r="D9" s="6" t="s">
        <v>240</v>
      </c>
      <c r="E9" s="6" t="s">
        <v>29</v>
      </c>
      <c r="F9" s="6" t="s">
        <v>124</v>
      </c>
      <c r="H9" s="68">
        <v>219.5</v>
      </c>
      <c r="I9" s="68">
        <v>0</v>
      </c>
      <c r="J9" s="69">
        <f t="shared" ref="J9:J18" si="0">H9+I9</f>
        <v>219.5</v>
      </c>
      <c r="K9" s="68">
        <v>7.5</v>
      </c>
      <c r="L9" s="68">
        <v>7.5</v>
      </c>
      <c r="M9" s="68">
        <v>1</v>
      </c>
      <c r="N9" s="70">
        <v>1</v>
      </c>
      <c r="P9" s="71">
        <v>233.5</v>
      </c>
      <c r="Q9" s="71">
        <v>0</v>
      </c>
      <c r="R9" s="72">
        <f t="shared" ref="R9:R18" si="1">P9+Q9</f>
        <v>233.5</v>
      </c>
      <c r="S9" s="71">
        <v>7.5</v>
      </c>
      <c r="T9" s="71">
        <v>8.5</v>
      </c>
      <c r="U9" s="71">
        <v>1</v>
      </c>
      <c r="V9" s="73">
        <v>1</v>
      </c>
      <c r="X9" s="74">
        <v>204</v>
      </c>
      <c r="Y9" s="74">
        <v>0</v>
      </c>
      <c r="Z9" s="75">
        <f t="shared" ref="Z9:Z18" si="2">X9+Y9</f>
        <v>204</v>
      </c>
      <c r="AA9" s="74">
        <v>6.5</v>
      </c>
      <c r="AB9" s="74">
        <v>7</v>
      </c>
      <c r="AC9" s="74">
        <v>1</v>
      </c>
      <c r="AD9" s="76">
        <v>1</v>
      </c>
      <c r="BC9" s="12">
        <f t="shared" ref="BC9:BC18" si="3">N9+V9+AD9+AL9+AT9+BB9</f>
        <v>3</v>
      </c>
      <c r="BD9" s="12">
        <f t="shared" ref="BD9:BD18" si="4">J9+R9+Z9+AH9+AP9+AX9</f>
        <v>657</v>
      </c>
      <c r="BE9" s="38">
        <f>IF($O$4&gt;0,(LARGE(($N9,$V9,$AD9,$AL9,$AT9,$BB9),1)),"0")</f>
        <v>1</v>
      </c>
      <c r="BF9"/>
      <c r="BG9" s="12">
        <v>204</v>
      </c>
      <c r="BH9" s="12">
        <v>0</v>
      </c>
      <c r="BI9" s="38">
        <f t="shared" ref="BI9:BI18" si="5">BC9-BE9-BF9</f>
        <v>2</v>
      </c>
      <c r="BJ9" s="12">
        <f t="shared" ref="BJ9:BJ18" si="6">BD9-BG9-BH9</f>
        <v>453</v>
      </c>
      <c r="BK9" s="6">
        <v>1</v>
      </c>
      <c r="BN9" s="112" t="s">
        <v>404</v>
      </c>
    </row>
    <row r="10" spans="1:66" x14ac:dyDescent="0.25">
      <c r="A10" s="6">
        <v>2</v>
      </c>
      <c r="B10" s="6" t="s">
        <v>244</v>
      </c>
      <c r="C10" s="6" t="s">
        <v>305</v>
      </c>
      <c r="D10" s="6" t="s">
        <v>245</v>
      </c>
      <c r="E10" s="6" t="s">
        <v>29</v>
      </c>
      <c r="F10" s="6" t="s">
        <v>174</v>
      </c>
      <c r="H10" s="68">
        <v>193</v>
      </c>
      <c r="I10" s="68">
        <v>0</v>
      </c>
      <c r="J10" s="69">
        <f t="shared" si="0"/>
        <v>193</v>
      </c>
      <c r="K10" s="68">
        <v>7</v>
      </c>
      <c r="L10" s="68">
        <v>7</v>
      </c>
      <c r="M10" s="68">
        <v>3</v>
      </c>
      <c r="N10" s="70">
        <v>3</v>
      </c>
      <c r="P10" s="71">
        <v>206.5</v>
      </c>
      <c r="Q10" s="71">
        <v>0</v>
      </c>
      <c r="R10" s="72">
        <f t="shared" si="1"/>
        <v>206.5</v>
      </c>
      <c r="S10" s="71">
        <v>6.5</v>
      </c>
      <c r="T10" s="71">
        <v>7.5</v>
      </c>
      <c r="U10" s="71">
        <v>2</v>
      </c>
      <c r="V10" s="73">
        <v>2</v>
      </c>
      <c r="X10" s="74">
        <v>178</v>
      </c>
      <c r="Y10" s="74">
        <v>0</v>
      </c>
      <c r="Z10" s="75">
        <f t="shared" si="2"/>
        <v>178</v>
      </c>
      <c r="AA10" s="74">
        <v>6</v>
      </c>
      <c r="AB10" s="74">
        <v>6</v>
      </c>
      <c r="AC10" s="74">
        <v>4</v>
      </c>
      <c r="AD10" s="76">
        <v>4</v>
      </c>
      <c r="BC10" s="12">
        <f t="shared" si="3"/>
        <v>9</v>
      </c>
      <c r="BD10" s="12">
        <f t="shared" si="4"/>
        <v>577.5</v>
      </c>
      <c r="BE10" s="38">
        <f>IF($O$4&gt;0,(LARGE(($N10,$V10,$AD10,$AL10,$AT10,$BB10),1)),"0")</f>
        <v>4</v>
      </c>
      <c r="BF10"/>
      <c r="BG10" s="12">
        <v>178</v>
      </c>
      <c r="BH10" s="12">
        <v>0</v>
      </c>
      <c r="BI10" s="38">
        <f t="shared" si="5"/>
        <v>5</v>
      </c>
      <c r="BJ10" s="12">
        <f t="shared" si="6"/>
        <v>399.5</v>
      </c>
      <c r="BK10" s="6">
        <v>2</v>
      </c>
      <c r="BN10" s="112" t="s">
        <v>405</v>
      </c>
    </row>
    <row r="11" spans="1:66" x14ac:dyDescent="0.25">
      <c r="A11" s="6">
        <v>3</v>
      </c>
      <c r="B11" s="6" t="s">
        <v>248</v>
      </c>
      <c r="C11" s="6" t="s">
        <v>307</v>
      </c>
      <c r="D11" s="6" t="s">
        <v>249</v>
      </c>
      <c r="E11" s="6" t="s">
        <v>29</v>
      </c>
      <c r="F11" s="6" t="s">
        <v>214</v>
      </c>
      <c r="H11" s="68">
        <v>185.5</v>
      </c>
      <c r="I11" s="68">
        <v>0</v>
      </c>
      <c r="J11" s="69">
        <f t="shared" si="0"/>
        <v>185.5</v>
      </c>
      <c r="K11" s="68">
        <v>6</v>
      </c>
      <c r="L11" s="68">
        <v>6.5</v>
      </c>
      <c r="M11" s="68">
        <v>5</v>
      </c>
      <c r="N11" s="70">
        <v>5</v>
      </c>
      <c r="P11" s="71">
        <v>197</v>
      </c>
      <c r="Q11" s="71">
        <v>0</v>
      </c>
      <c r="R11" s="72">
        <f t="shared" si="1"/>
        <v>197</v>
      </c>
      <c r="S11" s="71">
        <v>6</v>
      </c>
      <c r="T11" s="71">
        <v>7</v>
      </c>
      <c r="U11" s="71">
        <v>3</v>
      </c>
      <c r="V11" s="73">
        <v>3</v>
      </c>
      <c r="X11" s="74">
        <v>179</v>
      </c>
      <c r="Y11" s="74">
        <v>0</v>
      </c>
      <c r="Z11" s="75">
        <f t="shared" si="2"/>
        <v>179</v>
      </c>
      <c r="AA11" s="74">
        <v>6</v>
      </c>
      <c r="AB11" s="74">
        <v>6</v>
      </c>
      <c r="AC11" s="74">
        <v>3</v>
      </c>
      <c r="AD11" s="76">
        <v>3</v>
      </c>
      <c r="BC11" s="12">
        <f t="shared" si="3"/>
        <v>11</v>
      </c>
      <c r="BD11" s="12">
        <f t="shared" si="4"/>
        <v>561.5</v>
      </c>
      <c r="BE11" s="38">
        <f>IF($O$4&gt;0,(LARGE(($N11,$V11,$AD11,$AL11,$AT11,$BB11),1)),"0")</f>
        <v>5</v>
      </c>
      <c r="BF11"/>
      <c r="BG11" s="12">
        <v>185.5</v>
      </c>
      <c r="BH11" s="12">
        <v>0</v>
      </c>
      <c r="BI11" s="38">
        <f t="shared" si="5"/>
        <v>6</v>
      </c>
      <c r="BJ11" s="12">
        <f t="shared" si="6"/>
        <v>376</v>
      </c>
      <c r="BL11" s="6">
        <v>1</v>
      </c>
    </row>
    <row r="12" spans="1:66" x14ac:dyDescent="0.25">
      <c r="A12" s="6">
        <v>4</v>
      </c>
      <c r="B12" s="6" t="s">
        <v>253</v>
      </c>
      <c r="C12" s="6" t="s">
        <v>310</v>
      </c>
      <c r="D12" s="6" t="s">
        <v>254</v>
      </c>
      <c r="E12" s="6" t="s">
        <v>29</v>
      </c>
      <c r="F12" s="6" t="s">
        <v>124</v>
      </c>
      <c r="H12" s="68">
        <v>167</v>
      </c>
      <c r="I12" s="68">
        <v>0</v>
      </c>
      <c r="J12" s="69">
        <f t="shared" si="0"/>
        <v>167</v>
      </c>
      <c r="K12" s="68">
        <v>5.5</v>
      </c>
      <c r="L12" s="68">
        <v>6</v>
      </c>
      <c r="M12" s="68">
        <v>8</v>
      </c>
      <c r="N12" s="70">
        <v>8</v>
      </c>
      <c r="P12" s="71">
        <v>185</v>
      </c>
      <c r="Q12" s="71">
        <v>0</v>
      </c>
      <c r="R12" s="72">
        <f t="shared" si="1"/>
        <v>185</v>
      </c>
      <c r="S12" s="71">
        <v>6</v>
      </c>
      <c r="T12" s="71">
        <v>6</v>
      </c>
      <c r="U12" s="71">
        <v>5</v>
      </c>
      <c r="V12" s="73">
        <v>5</v>
      </c>
      <c r="X12" s="74">
        <v>180</v>
      </c>
      <c r="Y12" s="74">
        <v>0</v>
      </c>
      <c r="Z12" s="75">
        <f t="shared" si="2"/>
        <v>180</v>
      </c>
      <c r="AA12" s="74">
        <v>6</v>
      </c>
      <c r="AB12" s="74">
        <v>6</v>
      </c>
      <c r="AC12" s="74">
        <v>2</v>
      </c>
      <c r="AD12" s="76">
        <v>2</v>
      </c>
      <c r="BC12" s="12">
        <f t="shared" si="3"/>
        <v>15</v>
      </c>
      <c r="BD12" s="12">
        <f t="shared" si="4"/>
        <v>532</v>
      </c>
      <c r="BE12" s="38">
        <f>IF($O$4&gt;0,(LARGE(($N12,$V12,$AD12,$AL12,$AT12,$BB12),1)),"0")</f>
        <v>8</v>
      </c>
      <c r="BF12"/>
      <c r="BG12" s="12">
        <v>167</v>
      </c>
      <c r="BH12" s="12">
        <v>0</v>
      </c>
      <c r="BI12" s="38">
        <f t="shared" si="5"/>
        <v>7</v>
      </c>
      <c r="BJ12" s="12">
        <f t="shared" si="6"/>
        <v>365</v>
      </c>
      <c r="BL12" s="6">
        <v>2</v>
      </c>
    </row>
    <row r="13" spans="1:66" x14ac:dyDescent="0.25">
      <c r="A13" s="6">
        <v>5</v>
      </c>
      <c r="B13" s="6" t="s">
        <v>246</v>
      </c>
      <c r="C13" s="6" t="s">
        <v>306</v>
      </c>
      <c r="D13" s="6" t="s">
        <v>247</v>
      </c>
      <c r="E13" s="6" t="s">
        <v>29</v>
      </c>
      <c r="F13" s="6" t="s">
        <v>130</v>
      </c>
      <c r="H13" s="68">
        <v>191</v>
      </c>
      <c r="I13" s="68">
        <v>0</v>
      </c>
      <c r="J13" s="69">
        <f t="shared" si="0"/>
        <v>191</v>
      </c>
      <c r="K13" s="68">
        <v>7</v>
      </c>
      <c r="L13" s="68">
        <v>7</v>
      </c>
      <c r="M13" s="68">
        <v>4</v>
      </c>
      <c r="N13" s="70">
        <v>4</v>
      </c>
      <c r="P13" s="71">
        <v>187</v>
      </c>
      <c r="Q13" s="71">
        <v>0</v>
      </c>
      <c r="R13" s="72">
        <f t="shared" si="1"/>
        <v>187</v>
      </c>
      <c r="S13" s="71">
        <v>6</v>
      </c>
      <c r="T13" s="71">
        <v>6.5</v>
      </c>
      <c r="U13" s="71">
        <v>4</v>
      </c>
      <c r="V13" s="73">
        <v>4</v>
      </c>
      <c r="X13" s="74">
        <v>178</v>
      </c>
      <c r="Y13" s="74">
        <v>0</v>
      </c>
      <c r="Z13" s="75">
        <f t="shared" si="2"/>
        <v>178</v>
      </c>
      <c r="AA13" s="74">
        <v>5.5</v>
      </c>
      <c r="AB13" s="74">
        <v>6</v>
      </c>
      <c r="AC13" s="74">
        <v>5</v>
      </c>
      <c r="AD13" s="76">
        <v>5</v>
      </c>
      <c r="BC13" s="12">
        <f t="shared" si="3"/>
        <v>13</v>
      </c>
      <c r="BD13" s="12">
        <f t="shared" si="4"/>
        <v>556</v>
      </c>
      <c r="BE13" s="38">
        <f>IF($O$4&gt;0,(LARGE(($N13,$V13,$AD13,$AL13,$AT13,$BB13),1)),"0")</f>
        <v>5</v>
      </c>
      <c r="BF13"/>
      <c r="BG13" s="12">
        <v>178</v>
      </c>
      <c r="BH13" s="12">
        <v>0</v>
      </c>
      <c r="BI13" s="38">
        <f t="shared" si="5"/>
        <v>8</v>
      </c>
      <c r="BJ13" s="12">
        <f t="shared" si="6"/>
        <v>378</v>
      </c>
    </row>
    <row r="14" spans="1:66" x14ac:dyDescent="0.25">
      <c r="A14" s="6">
        <v>6</v>
      </c>
      <c r="B14" s="6" t="s">
        <v>251</v>
      </c>
      <c r="C14" s="6" t="s">
        <v>309</v>
      </c>
      <c r="D14" s="6" t="s">
        <v>252</v>
      </c>
      <c r="E14" s="6" t="s">
        <v>29</v>
      </c>
      <c r="F14" s="6" t="s">
        <v>124</v>
      </c>
      <c r="H14" s="68">
        <v>183.5</v>
      </c>
      <c r="I14" s="68">
        <v>0</v>
      </c>
      <c r="J14" s="69">
        <f t="shared" si="0"/>
        <v>183.5</v>
      </c>
      <c r="K14" s="68">
        <v>5.5</v>
      </c>
      <c r="L14" s="68">
        <v>5.5</v>
      </c>
      <c r="M14" s="68">
        <v>7</v>
      </c>
      <c r="N14" s="70">
        <v>7</v>
      </c>
      <c r="P14" s="71">
        <v>177</v>
      </c>
      <c r="Q14" s="71">
        <v>0</v>
      </c>
      <c r="R14" s="72">
        <f t="shared" si="1"/>
        <v>177</v>
      </c>
      <c r="S14" s="71">
        <v>6</v>
      </c>
      <c r="T14" s="71">
        <v>6.5</v>
      </c>
      <c r="U14" s="71">
        <v>7</v>
      </c>
      <c r="V14" s="73">
        <v>7</v>
      </c>
      <c r="X14" s="74">
        <v>174.5</v>
      </c>
      <c r="Y14" s="74">
        <v>0</v>
      </c>
      <c r="Z14" s="75">
        <f t="shared" si="2"/>
        <v>174.5</v>
      </c>
      <c r="AA14" s="74">
        <v>5.5</v>
      </c>
      <c r="AB14" s="74">
        <v>6</v>
      </c>
      <c r="AC14" s="74">
        <v>6</v>
      </c>
      <c r="AD14" s="76">
        <v>6</v>
      </c>
      <c r="BC14" s="12">
        <f t="shared" si="3"/>
        <v>20</v>
      </c>
      <c r="BD14" s="12">
        <f t="shared" si="4"/>
        <v>535</v>
      </c>
      <c r="BE14" s="38">
        <f>IF($O$4&gt;0,(LARGE(($N14,$V14,$AD14,$AL14,$AT14,$BB14),1)),"0")</f>
        <v>7</v>
      </c>
      <c r="BF14"/>
      <c r="BG14" s="12">
        <v>177</v>
      </c>
      <c r="BH14" s="12">
        <v>0</v>
      </c>
      <c r="BI14" s="38">
        <f t="shared" si="5"/>
        <v>13</v>
      </c>
      <c r="BJ14" s="12">
        <f t="shared" si="6"/>
        <v>358</v>
      </c>
    </row>
    <row r="15" spans="1:66" x14ac:dyDescent="0.25">
      <c r="A15" s="6">
        <v>7</v>
      </c>
      <c r="B15" s="6" t="s">
        <v>357</v>
      </c>
      <c r="C15" s="6" t="s">
        <v>389</v>
      </c>
      <c r="D15" s="6" t="s">
        <v>358</v>
      </c>
      <c r="E15" s="6" t="s">
        <v>29</v>
      </c>
      <c r="F15" s="6" t="s">
        <v>214</v>
      </c>
      <c r="J15" s="69">
        <f t="shared" si="0"/>
        <v>0</v>
      </c>
      <c r="N15" s="70">
        <v>99</v>
      </c>
      <c r="P15" s="71">
        <v>179.5</v>
      </c>
      <c r="Q15" s="71">
        <v>0</v>
      </c>
      <c r="R15" s="72">
        <f t="shared" si="1"/>
        <v>179.5</v>
      </c>
      <c r="S15" s="71">
        <v>6</v>
      </c>
      <c r="T15" s="71">
        <v>6.5</v>
      </c>
      <c r="U15" s="71">
        <v>6</v>
      </c>
      <c r="V15" s="73">
        <v>6</v>
      </c>
      <c r="X15" s="74">
        <v>170</v>
      </c>
      <c r="Y15" s="74">
        <v>0</v>
      </c>
      <c r="Z15" s="75">
        <f t="shared" si="2"/>
        <v>170</v>
      </c>
      <c r="AA15" s="74">
        <v>5.5</v>
      </c>
      <c r="AB15" s="74">
        <v>6</v>
      </c>
      <c r="AC15" s="74">
        <v>7</v>
      </c>
      <c r="AD15" s="76">
        <v>7</v>
      </c>
      <c r="BC15" s="12">
        <f t="shared" si="3"/>
        <v>112</v>
      </c>
      <c r="BD15" s="12">
        <f t="shared" si="4"/>
        <v>349.5</v>
      </c>
      <c r="BE15" s="38">
        <f>IF($O$4&gt;0,(LARGE(($N15,$V15,$AD15,$AL15,$AT15,$BB15),1)),"0")</f>
        <v>99</v>
      </c>
      <c r="BF15"/>
      <c r="BG15" s="12">
        <v>0</v>
      </c>
      <c r="BH15" s="12">
        <v>0</v>
      </c>
      <c r="BI15" s="38">
        <f t="shared" si="5"/>
        <v>13</v>
      </c>
      <c r="BJ15" s="12">
        <f t="shared" si="6"/>
        <v>349.5</v>
      </c>
    </row>
    <row r="16" spans="1:66" x14ac:dyDescent="0.25">
      <c r="A16" s="6">
        <v>8</v>
      </c>
      <c r="B16" s="6" t="s">
        <v>241</v>
      </c>
      <c r="C16" s="6" t="s">
        <v>304</v>
      </c>
      <c r="D16" s="6" t="s">
        <v>242</v>
      </c>
      <c r="E16" s="6" t="s">
        <v>29</v>
      </c>
      <c r="F16" s="6" t="s">
        <v>243</v>
      </c>
      <c r="H16" s="68">
        <v>211.5</v>
      </c>
      <c r="I16" s="68">
        <v>0</v>
      </c>
      <c r="J16" s="69">
        <f t="shared" si="0"/>
        <v>211.5</v>
      </c>
      <c r="K16" s="68">
        <v>7</v>
      </c>
      <c r="L16" s="68">
        <v>7</v>
      </c>
      <c r="M16" s="68">
        <v>2</v>
      </c>
      <c r="N16" s="70">
        <v>2</v>
      </c>
      <c r="R16" s="72">
        <f t="shared" si="1"/>
        <v>0</v>
      </c>
      <c r="V16" s="73">
        <v>99</v>
      </c>
      <c r="Z16" s="75">
        <f t="shared" si="2"/>
        <v>0</v>
      </c>
      <c r="AD16" s="76">
        <v>99</v>
      </c>
      <c r="BC16" s="12">
        <f t="shared" si="3"/>
        <v>200</v>
      </c>
      <c r="BD16" s="12">
        <f t="shared" si="4"/>
        <v>211.5</v>
      </c>
      <c r="BE16" s="38">
        <f>IF($O$4&gt;0,(LARGE(($N16,$V16,$AD16,$AL16,$AT16,$BB16),1)),"0")</f>
        <v>99</v>
      </c>
      <c r="BF16"/>
      <c r="BG16" s="12">
        <v>0</v>
      </c>
      <c r="BH16" s="12">
        <v>0</v>
      </c>
      <c r="BI16" s="38">
        <f t="shared" si="5"/>
        <v>101</v>
      </c>
      <c r="BJ16" s="12">
        <f t="shared" si="6"/>
        <v>211.5</v>
      </c>
    </row>
    <row r="17" spans="1:62" x14ac:dyDescent="0.25">
      <c r="A17" s="6">
        <v>9</v>
      </c>
      <c r="B17" s="6" t="s">
        <v>250</v>
      </c>
      <c r="C17" s="6" t="s">
        <v>308</v>
      </c>
      <c r="D17" s="6" t="s">
        <v>234</v>
      </c>
      <c r="E17" s="6" t="s">
        <v>29</v>
      </c>
      <c r="F17" s="6" t="s">
        <v>171</v>
      </c>
      <c r="H17" s="68">
        <v>183.5</v>
      </c>
      <c r="I17" s="68">
        <v>0</v>
      </c>
      <c r="J17" s="69">
        <f t="shared" si="0"/>
        <v>183.5</v>
      </c>
      <c r="K17" s="68">
        <v>6.5</v>
      </c>
      <c r="L17" s="68">
        <v>6.5</v>
      </c>
      <c r="M17" s="68">
        <v>6</v>
      </c>
      <c r="N17" s="70">
        <v>6</v>
      </c>
      <c r="R17" s="72">
        <f t="shared" si="1"/>
        <v>0</v>
      </c>
      <c r="V17" s="73">
        <v>99</v>
      </c>
      <c r="Z17" s="75">
        <f t="shared" si="2"/>
        <v>0</v>
      </c>
      <c r="AD17" s="76">
        <v>99</v>
      </c>
      <c r="BC17" s="12">
        <f t="shared" si="3"/>
        <v>204</v>
      </c>
      <c r="BD17" s="12">
        <f t="shared" si="4"/>
        <v>183.5</v>
      </c>
      <c r="BE17" s="38">
        <f>IF($O$4&gt;0,(LARGE(($N17,$V17,$AD17,$AL17,$AT17,$BB17),1)),"0")</f>
        <v>99</v>
      </c>
      <c r="BF17"/>
      <c r="BG17" s="12">
        <v>0</v>
      </c>
      <c r="BH17" s="12">
        <v>0</v>
      </c>
      <c r="BI17" s="38">
        <f t="shared" si="5"/>
        <v>105</v>
      </c>
      <c r="BJ17" s="12">
        <f t="shared" si="6"/>
        <v>183.5</v>
      </c>
    </row>
    <row r="18" spans="1:62" x14ac:dyDescent="0.25">
      <c r="A18" s="6">
        <v>10</v>
      </c>
      <c r="B18" s="6" t="s">
        <v>359</v>
      </c>
      <c r="C18" s="6" t="s">
        <v>390</v>
      </c>
      <c r="D18" s="6" t="s">
        <v>360</v>
      </c>
      <c r="E18" s="6" t="s">
        <v>29</v>
      </c>
      <c r="F18" s="6" t="s">
        <v>195</v>
      </c>
      <c r="J18" s="69">
        <f t="shared" si="0"/>
        <v>0</v>
      </c>
      <c r="N18" s="70">
        <v>99</v>
      </c>
      <c r="P18" s="71">
        <v>176.5</v>
      </c>
      <c r="Q18" s="71">
        <v>0</v>
      </c>
      <c r="R18" s="72">
        <f t="shared" si="1"/>
        <v>176.5</v>
      </c>
      <c r="S18" s="71">
        <v>6</v>
      </c>
      <c r="T18" s="71">
        <v>6</v>
      </c>
      <c r="U18" s="71">
        <v>8</v>
      </c>
      <c r="V18" s="73">
        <v>8</v>
      </c>
      <c r="Z18" s="75">
        <f t="shared" si="2"/>
        <v>0</v>
      </c>
      <c r="AD18" s="76">
        <v>99</v>
      </c>
      <c r="BC18" s="12">
        <f t="shared" si="3"/>
        <v>206</v>
      </c>
      <c r="BD18" s="12">
        <f t="shared" si="4"/>
        <v>176.5</v>
      </c>
      <c r="BE18" s="38">
        <f>IF($O$4&gt;0,(LARGE(($N18,$V18,$AD18,$AL18,$AT18,$BB18),1)),"0")</f>
        <v>99</v>
      </c>
      <c r="BF18"/>
      <c r="BG18" s="12">
        <v>0</v>
      </c>
      <c r="BH18" s="12">
        <v>0</v>
      </c>
      <c r="BI18" s="38">
        <f t="shared" si="5"/>
        <v>107</v>
      </c>
      <c r="BJ18" s="12">
        <f t="shared" si="6"/>
        <v>176.5</v>
      </c>
    </row>
  </sheetData>
  <sheetProtection sheet="1" objects="1" scenarios="1"/>
  <sortState xmlns:xlrd2="http://schemas.microsoft.com/office/spreadsheetml/2017/richdata2" ref="A9:XFD1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5"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386 AC8:AD65386 U8:V65386 AK8:AL65386 AS8:AT65386 BA8:BB65386" xr:uid="{00000000-0002-0000-0400-000003000000}">
      <formula1>0</formula1>
      <formula2>999</formula2>
    </dataValidation>
    <dataValidation type="decimal" allowBlank="1" showInputMessage="1" showErrorMessage="1" sqref="K1:L2 S1:T2 AY1:AZ2 AQ1:AR2 AI1:AJ2 AA1:AB2 K8:L65386 AA8:AB65386 S8:T65386 AI8:AJ65386 AQ8:AR65386 AY8:AZ65386" xr:uid="{00000000-0002-0000-0400-000004000000}">
      <formula1>0</formula1>
      <formula2>99</formula2>
    </dataValidation>
    <dataValidation type="decimal" allowBlank="1" showInputMessage="1" showErrorMessage="1" sqref="H1:I2 P1:Q2 AV1:AW2 AN1:AO2 AF1:AG2 X1:Y2 H8:I65386 X8:Y65386 P8:Q65386 AF8:AG65386 AN8:AO65386 AV8:AW65386" xr:uid="{00000000-0002-0000-0400-000005000000}">
      <formula1>0</formula1>
      <formula2>400</formula2>
    </dataValidation>
    <dataValidation operator="lessThanOrEqual" allowBlank="1" showInputMessage="1" showErrorMessage="1" sqref="BC9:BE18 AH8 AP8 AX8 J8:J18 J1:J2 R1:R2 AX1:AX2 AP1:AP2 AH1:AH2 Z1:Z2 BC1:BK8 BL1:BL4 BL7:BL8 Z8:Z18 R8:R18 BI9:BJ18" xr:uid="{00000000-0002-0000-0400-000006000000}"/>
    <dataValidation type="list" allowBlank="1" showInputMessage="1" showErrorMessage="1" sqref="BM1:BM2 BM9:BM65386" xr:uid="{00000000-0002-0000-0400-000007000000}">
      <formula1>"ja,nee"</formula1>
    </dataValidation>
    <dataValidation type="decimal" operator="lessThanOrEqual" allowBlank="1" showInputMessage="1" showErrorMessage="1" sqref="BK9:BL18 BG9:BH18 R19:R65386 J19:J65386 Z19:Z65386 AH9:AH65386 AP9:AP65386 AX9:AX65386 BC19:BL6538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7"/>
      <c r="C3" s="118" t="str">
        <f>Instellingen!B3</f>
        <v>Kring Berkel IJssel</v>
      </c>
      <c r="D3" s="119"/>
      <c r="E3" s="120"/>
      <c r="F3" s="116"/>
      <c r="G3" s="121"/>
      <c r="H3" s="121"/>
      <c r="I3" s="121"/>
      <c r="J3" s="121"/>
      <c r="K3" s="121"/>
      <c r="L3" s="121"/>
      <c r="M3" s="121"/>
      <c r="N3" s="117"/>
      <c r="O3" s="135"/>
      <c r="P3" s="136"/>
      <c r="Q3" s="136"/>
      <c r="R3" s="136"/>
      <c r="S3" s="136"/>
      <c r="T3" s="136"/>
      <c r="U3" s="136"/>
      <c r="V3" s="137"/>
      <c r="W3" s="162"/>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4"/>
      <c r="BC3" s="116" t="s">
        <v>41</v>
      </c>
      <c r="BD3" s="121"/>
      <c r="BE3" s="121"/>
      <c r="BF3" s="121"/>
      <c r="BG3" s="121"/>
      <c r="BH3" s="121"/>
      <c r="BI3" s="121"/>
      <c r="BJ3" s="121"/>
      <c r="BK3" s="117"/>
      <c r="BL3" s="23">
        <f>Instellingen!B6</f>
        <v>3</v>
      </c>
      <c r="BM3" s="83"/>
      <c r="BN3" s="154"/>
    </row>
    <row r="4" spans="1:66" x14ac:dyDescent="0.25">
      <c r="A4" s="116" t="s">
        <v>10</v>
      </c>
      <c r="B4" s="117"/>
      <c r="C4" s="118" t="s">
        <v>50</v>
      </c>
      <c r="D4" s="119"/>
      <c r="E4" s="120"/>
      <c r="F4" s="116" t="s">
        <v>72</v>
      </c>
      <c r="G4" s="121"/>
      <c r="H4" s="121"/>
      <c r="I4" s="121"/>
      <c r="J4" s="121"/>
      <c r="K4" s="121"/>
      <c r="L4" s="121"/>
      <c r="M4" s="121"/>
      <c r="N4" s="117"/>
      <c r="O4" s="135">
        <f>Instellingen!B7</f>
        <v>1</v>
      </c>
      <c r="P4" s="136"/>
      <c r="Q4" s="136"/>
      <c r="R4" s="136"/>
      <c r="S4" s="136"/>
      <c r="T4" s="136"/>
      <c r="U4" s="136"/>
      <c r="V4" s="137"/>
      <c r="W4" s="165"/>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7"/>
      <c r="BC4" s="116"/>
      <c r="BD4" s="121"/>
      <c r="BE4" s="121"/>
      <c r="BF4" s="121"/>
      <c r="BG4" s="121"/>
      <c r="BH4" s="121"/>
      <c r="BI4" s="121"/>
      <c r="BJ4" s="121"/>
      <c r="BK4" s="117"/>
      <c r="BL4" s="23"/>
      <c r="BM4" s="84"/>
      <c r="BN4" s="155"/>
    </row>
    <row r="5" spans="1:66" x14ac:dyDescent="0.25">
      <c r="A5" s="116" t="s">
        <v>11</v>
      </c>
      <c r="B5" s="117"/>
      <c r="C5" s="118"/>
      <c r="D5" s="119"/>
      <c r="E5" s="120"/>
      <c r="F5" s="116" t="s">
        <v>12</v>
      </c>
      <c r="G5" s="121"/>
      <c r="H5" s="121"/>
      <c r="I5" s="121"/>
      <c r="J5" s="121"/>
      <c r="K5" s="121"/>
      <c r="L5" s="121"/>
      <c r="M5" s="121"/>
      <c r="N5" s="117"/>
      <c r="O5" s="135">
        <f>Instellingen!B5</f>
        <v>99</v>
      </c>
      <c r="P5" s="136"/>
      <c r="Q5" s="136"/>
      <c r="R5" s="136"/>
      <c r="S5" s="136"/>
      <c r="T5" s="136"/>
      <c r="U5" s="136"/>
      <c r="V5" s="137"/>
      <c r="W5" s="168"/>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70"/>
      <c r="BC5" s="116"/>
      <c r="BD5" s="121"/>
      <c r="BE5" s="121"/>
      <c r="BF5" s="121"/>
      <c r="BG5" s="121"/>
      <c r="BH5" s="121"/>
      <c r="BI5" s="121"/>
      <c r="BJ5" s="121"/>
      <c r="BK5" s="117"/>
      <c r="BL5" s="23"/>
      <c r="BM5" s="84"/>
      <c r="BN5" s="155"/>
    </row>
    <row r="6" spans="1:66" ht="12.75" customHeight="1" x14ac:dyDescent="0.25">
      <c r="A6" s="157"/>
      <c r="B6" s="158"/>
      <c r="C6" s="158"/>
      <c r="D6" s="158"/>
      <c r="E6" s="15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43"/>
      <c r="BJ6" s="65"/>
      <c r="BK6" s="44"/>
      <c r="BL6" s="82"/>
      <c r="BM6" s="84"/>
      <c r="BN6" s="155"/>
    </row>
    <row r="7" spans="1:66" ht="12.75" customHeight="1" x14ac:dyDescent="0.25">
      <c r="A7" s="160"/>
      <c r="B7" s="160"/>
      <c r="C7" s="160"/>
      <c r="D7" s="160"/>
      <c r="E7" s="161"/>
      <c r="F7" s="66" t="s">
        <v>15</v>
      </c>
      <c r="G7" s="151" t="str">
        <f>Instellingen!C36</f>
        <v>8 t/m 10 nov</v>
      </c>
      <c r="H7" s="143"/>
      <c r="I7" s="143"/>
      <c r="J7" s="143"/>
      <c r="K7" s="143"/>
      <c r="L7" s="143"/>
      <c r="M7" s="143"/>
      <c r="N7" s="144"/>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8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500-000000000000}">
      <formula1>500</formula1>
    </dataValidation>
    <dataValidation type="whole" operator="lessThan" allowBlank="1" showInputMessage="1" showErrorMessage="1" error="De waarde is maximaal 200" sqref="BB2 AL2 AT2 AL8:AL65536 AT8:AT65536 BB8:BB65536 V8:V65536 N8:N65536 AD8:AD65536" xr:uid="{00000000-0002-0000-0500-000001000000}">
      <formula1>200</formula1>
    </dataValidation>
    <dataValidation operator="lessThan" allowBlank="1" showInputMessage="1" showErrorMessage="1" error="De waarde is maximaal 500" sqref="R8:T8 AA8:AB8 AI8:AJ8 AQ8:AR8 AY8:AZ8 H8:L8" xr:uid="{00000000-0002-0000-0500-000002000000}"/>
    <dataValidation type="whole" allowBlank="1" showInputMessage="1" showErrorMessage="1" sqref="BL3:BM3 O4" xr:uid="{00000000-0002-0000-0500-000003000000}">
      <formula1>1</formula1>
      <formula2>4</formula2>
    </dataValidation>
    <dataValidation type="whole" allowBlank="1" showInputMessage="1" showErrorMessage="1" sqref="BL4:BM4" xr:uid="{00000000-0002-0000-0500-000004000000}">
      <formula1>1</formula1>
      <formula2>2</formula2>
    </dataValidation>
    <dataValidation type="whole" operator="lessThan" allowBlank="1" showInputMessage="1" showErrorMessage="1" sqref="BL5:BM5" xr:uid="{00000000-0002-0000-0500-000005000000}">
      <formula1>9</formula1>
    </dataValidation>
    <dataValidation type="whole" operator="lessThan" allowBlank="1" showInputMessage="1" showErrorMessage="1" sqref="BL6:BM6" xr:uid="{00000000-0002-0000-0500-000006000000}">
      <formula1>340</formula1>
    </dataValidation>
    <dataValidation type="whole" operator="lessThanOrEqual" allowBlank="1" showInputMessage="1" showErrorMessage="1" sqref="X9:Z65536 X2:Z2 P2:Q2 P8:Q8 X8:Z8 P9:Q65536" xr:uid="{00000000-0002-0000-0500-000007000000}">
      <formula1>340</formula1>
    </dataValidation>
    <dataValidation type="whole" operator="lessThan" allowBlank="1" showInputMessage="1" showErrorMessage="1" sqref="U2 U8:U65536" xr:uid="{00000000-0002-0000-0500-000008000000}">
      <formula1>999</formula1>
    </dataValidation>
    <dataValidation type="whole" operator="lessThanOrEqual" allowBlank="1" showInputMessage="1" showErrorMessage="1" error="De waarde is maximaal 200" sqref="AN2:AO2 AV2:AW2 AF2:AG2 AN8:AO65536 AF8:AG65536 AV8:AW65536" xr:uid="{00000000-0002-0000-0500-000009000000}">
      <formula1>340</formula1>
    </dataValidation>
    <dataValidation type="whole" operator="lessThanOrEqual" allowBlank="1" showInputMessage="1" showErrorMessage="1" sqref="O5" xr:uid="{00000000-0002-0000-0500-00000A000000}">
      <formula1>999</formula1>
    </dataValidation>
    <dataValidation type="whole" operator="lessThan" allowBlank="1" showInputMessage="1" showErrorMessage="1" sqref="O3" xr:uid="{00000000-0002-0000-0500-00000B000000}">
      <formula1>99</formula1>
    </dataValidation>
    <dataValidation operator="lessThanOrEqual" allowBlank="1" showInputMessage="1" showErrorMessage="1" sqref="W1:W3 W8:W65536" xr:uid="{00000000-0002-0000-0500-00000C000000}"/>
    <dataValidation operator="lessThanOrEqual" allowBlank="1" showInputMessage="1" showErrorMessage="1" error="De waarde is maximaal 200" sqref="AM1:AM2 AU1:AU2 AE1:AE2 AM8:AM65536 AE8:AE65536 AU8:AU65536" xr:uid="{00000000-0002-0000-05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1"/>
  <dimension ref="A1:BN19"/>
  <sheetViews>
    <sheetView workbookViewId="0">
      <pane xSplit="5" ySplit="8" topLeftCell="T9" activePane="bottomRight" state="frozen"/>
      <selection activeCell="C5" sqref="C5:E5"/>
      <selection pane="topRight" activeCell="C5" sqref="C5:E5"/>
      <selection pane="bottomLeft" activeCell="C5" sqref="C5:E5"/>
      <selection pane="bottomRight" activeCell="BL19" sqref="BL1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3</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30</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175</v>
      </c>
      <c r="C9" s="6" t="s">
        <v>274</v>
      </c>
      <c r="D9" s="6" t="s">
        <v>176</v>
      </c>
      <c r="E9" s="6" t="s">
        <v>30</v>
      </c>
      <c r="F9" s="6" t="s">
        <v>174</v>
      </c>
      <c r="H9" s="68">
        <v>219.5</v>
      </c>
      <c r="I9" s="68">
        <v>0</v>
      </c>
      <c r="J9" s="69">
        <f t="shared" ref="J9:J19" si="0">H9+I9</f>
        <v>219.5</v>
      </c>
      <c r="K9" s="68">
        <v>7</v>
      </c>
      <c r="L9" s="68">
        <v>8</v>
      </c>
      <c r="M9" s="68">
        <v>1</v>
      </c>
      <c r="N9" s="70">
        <v>1</v>
      </c>
      <c r="P9" s="71">
        <v>204</v>
      </c>
      <c r="Q9" s="71">
        <v>0</v>
      </c>
      <c r="R9" s="72">
        <f t="shared" ref="R9:R19" si="1">P9+Q9</f>
        <v>204</v>
      </c>
      <c r="S9" s="71">
        <v>7</v>
      </c>
      <c r="T9" s="71">
        <v>7</v>
      </c>
      <c r="U9" s="71">
        <v>1</v>
      </c>
      <c r="V9" s="73">
        <v>1</v>
      </c>
      <c r="X9" s="74">
        <v>196.5</v>
      </c>
      <c r="Y9" s="74">
        <v>0</v>
      </c>
      <c r="Z9" s="75">
        <f t="shared" ref="Z9:Z19" si="2">X9+Y9</f>
        <v>196.5</v>
      </c>
      <c r="AA9" s="74">
        <v>6.5</v>
      </c>
      <c r="AB9" s="74">
        <v>6.5</v>
      </c>
      <c r="AC9" s="74">
        <v>2</v>
      </c>
      <c r="AD9" s="76">
        <v>2</v>
      </c>
      <c r="BC9" s="12">
        <f t="shared" ref="BC9:BC19" si="3">N9+V9+AD9+AL9+AT9+BB9</f>
        <v>4</v>
      </c>
      <c r="BD9" s="12">
        <f t="shared" ref="BD9:BD19" si="4">J9+R9+Z9+AH9+AP9+AX9</f>
        <v>620</v>
      </c>
      <c r="BE9" s="38">
        <f>IF($O$4&gt;0,(LARGE(($N9,$V9,$AD9,$AL9,$AT9,$BB9),1)),"0")</f>
        <v>2</v>
      </c>
      <c r="BF9"/>
      <c r="BG9" s="12">
        <v>196.5</v>
      </c>
      <c r="BH9" s="12">
        <v>0</v>
      </c>
      <c r="BI9" s="38">
        <f t="shared" ref="BI9:BI19" si="5">BC9-BE9-BF9</f>
        <v>2</v>
      </c>
      <c r="BJ9" s="12">
        <f t="shared" ref="BJ9:BJ19" si="6">BD9-BG9-BH9</f>
        <v>423.5</v>
      </c>
      <c r="BK9" s="6">
        <v>1</v>
      </c>
      <c r="BN9" s="112" t="s">
        <v>404</v>
      </c>
    </row>
    <row r="10" spans="1:66" x14ac:dyDescent="0.25">
      <c r="A10" s="6">
        <v>2</v>
      </c>
      <c r="B10" s="6" t="s">
        <v>181</v>
      </c>
      <c r="C10" s="6" t="s">
        <v>262</v>
      </c>
      <c r="D10" s="6" t="s">
        <v>182</v>
      </c>
      <c r="E10" s="6" t="s">
        <v>30</v>
      </c>
      <c r="F10" s="6" t="s">
        <v>137</v>
      </c>
      <c r="H10" s="68">
        <v>189.5</v>
      </c>
      <c r="I10" s="68">
        <v>0</v>
      </c>
      <c r="J10" s="69">
        <f t="shared" si="0"/>
        <v>189.5</v>
      </c>
      <c r="K10" s="68">
        <v>6.5</v>
      </c>
      <c r="L10" s="68">
        <v>6.5</v>
      </c>
      <c r="M10" s="68">
        <v>4</v>
      </c>
      <c r="N10" s="70">
        <v>4</v>
      </c>
      <c r="P10" s="71">
        <v>193</v>
      </c>
      <c r="Q10" s="71">
        <v>0</v>
      </c>
      <c r="R10" s="72">
        <f t="shared" si="1"/>
        <v>193</v>
      </c>
      <c r="S10" s="71">
        <v>6.5</v>
      </c>
      <c r="T10" s="71">
        <v>7</v>
      </c>
      <c r="U10" s="71">
        <v>3</v>
      </c>
      <c r="V10" s="73">
        <v>3</v>
      </c>
      <c r="X10" s="74">
        <v>205</v>
      </c>
      <c r="Y10" s="74">
        <v>0</v>
      </c>
      <c r="Z10" s="75">
        <f t="shared" si="2"/>
        <v>205</v>
      </c>
      <c r="AA10" s="74">
        <v>6.5</v>
      </c>
      <c r="AB10" s="74">
        <v>7</v>
      </c>
      <c r="AC10" s="74">
        <v>1</v>
      </c>
      <c r="AD10" s="76">
        <v>1</v>
      </c>
      <c r="BC10" s="12">
        <f t="shared" si="3"/>
        <v>8</v>
      </c>
      <c r="BD10" s="12">
        <f t="shared" si="4"/>
        <v>587.5</v>
      </c>
      <c r="BE10" s="38">
        <f>IF($O$4&gt;0,(LARGE(($N10,$V10,$AD10,$AL10,$AT10,$BB10),1)),"0")</f>
        <v>4</v>
      </c>
      <c r="BF10"/>
      <c r="BG10" s="12">
        <v>189.5</v>
      </c>
      <c r="BH10" s="12">
        <v>0</v>
      </c>
      <c r="BI10" s="38">
        <f t="shared" si="5"/>
        <v>4</v>
      </c>
      <c r="BJ10" s="12">
        <f t="shared" si="6"/>
        <v>398</v>
      </c>
      <c r="BK10" s="6">
        <v>2</v>
      </c>
      <c r="BN10" s="112" t="s">
        <v>405</v>
      </c>
    </row>
    <row r="11" spans="1:66" x14ac:dyDescent="0.25">
      <c r="A11" s="6">
        <v>3</v>
      </c>
      <c r="B11" s="6" t="s">
        <v>177</v>
      </c>
      <c r="C11" s="6" t="s">
        <v>275</v>
      </c>
      <c r="D11" s="6" t="s">
        <v>178</v>
      </c>
      <c r="E11" s="6" t="s">
        <v>30</v>
      </c>
      <c r="F11" s="6" t="s">
        <v>166</v>
      </c>
      <c r="H11" s="68">
        <v>199.5</v>
      </c>
      <c r="I11" s="68">
        <v>0</v>
      </c>
      <c r="J11" s="69">
        <f t="shared" si="0"/>
        <v>199.5</v>
      </c>
      <c r="K11" s="68">
        <v>7</v>
      </c>
      <c r="L11" s="68">
        <v>7</v>
      </c>
      <c r="M11" s="68">
        <v>2</v>
      </c>
      <c r="N11" s="70">
        <v>2</v>
      </c>
      <c r="P11" s="71">
        <v>190</v>
      </c>
      <c r="Q11" s="71">
        <v>0</v>
      </c>
      <c r="R11" s="72">
        <f t="shared" si="1"/>
        <v>190</v>
      </c>
      <c r="S11" s="71">
        <v>6.5</v>
      </c>
      <c r="T11" s="71">
        <v>7</v>
      </c>
      <c r="U11" s="71">
        <v>4</v>
      </c>
      <c r="V11" s="73">
        <v>4</v>
      </c>
      <c r="X11" s="74">
        <v>192</v>
      </c>
      <c r="Y11" s="74">
        <v>0</v>
      </c>
      <c r="Z11" s="75">
        <f t="shared" si="2"/>
        <v>192</v>
      </c>
      <c r="AA11" s="74">
        <v>6</v>
      </c>
      <c r="AB11" s="74">
        <v>6.5</v>
      </c>
      <c r="AC11" s="74">
        <v>3</v>
      </c>
      <c r="AD11" s="76">
        <v>3</v>
      </c>
      <c r="BC11" s="12">
        <f t="shared" si="3"/>
        <v>9</v>
      </c>
      <c r="BD11" s="12">
        <f t="shared" si="4"/>
        <v>581.5</v>
      </c>
      <c r="BE11" s="38">
        <f>IF($O$4&gt;0,(LARGE(($N11,$V11,$AD11,$AL11,$AT11,$BB11),1)),"0")</f>
        <v>4</v>
      </c>
      <c r="BF11"/>
      <c r="BG11" s="12">
        <v>190</v>
      </c>
      <c r="BH11" s="12">
        <v>0</v>
      </c>
      <c r="BI11" s="38">
        <f t="shared" si="5"/>
        <v>5</v>
      </c>
      <c r="BJ11" s="12">
        <f t="shared" si="6"/>
        <v>391.5</v>
      </c>
      <c r="BK11" s="6">
        <v>3</v>
      </c>
    </row>
    <row r="12" spans="1:66" x14ac:dyDescent="0.25">
      <c r="A12" s="6">
        <v>4</v>
      </c>
      <c r="B12" s="6" t="s">
        <v>361</v>
      </c>
      <c r="C12" s="6" t="s">
        <v>391</v>
      </c>
      <c r="D12" s="6" t="s">
        <v>362</v>
      </c>
      <c r="E12" s="6" t="s">
        <v>30</v>
      </c>
      <c r="F12" s="6" t="s">
        <v>124</v>
      </c>
      <c r="J12" s="69">
        <f t="shared" si="0"/>
        <v>0</v>
      </c>
      <c r="N12" s="70">
        <v>99</v>
      </c>
      <c r="P12" s="71">
        <v>196</v>
      </c>
      <c r="Q12" s="71">
        <v>0</v>
      </c>
      <c r="R12" s="72">
        <f t="shared" si="1"/>
        <v>196</v>
      </c>
      <c r="S12" s="71">
        <v>7</v>
      </c>
      <c r="T12" s="71">
        <v>7</v>
      </c>
      <c r="U12" s="71">
        <v>2</v>
      </c>
      <c r="V12" s="73">
        <v>2</v>
      </c>
      <c r="X12" s="74">
        <v>181</v>
      </c>
      <c r="Y12" s="74">
        <v>0</v>
      </c>
      <c r="Z12" s="75">
        <f t="shared" si="2"/>
        <v>181</v>
      </c>
      <c r="AA12" s="74">
        <v>6</v>
      </c>
      <c r="AB12" s="74">
        <v>6.5</v>
      </c>
      <c r="AC12" s="74">
        <v>4</v>
      </c>
      <c r="AD12" s="76">
        <v>4</v>
      </c>
      <c r="BC12" s="12">
        <f t="shared" si="3"/>
        <v>105</v>
      </c>
      <c r="BD12" s="12">
        <f t="shared" si="4"/>
        <v>377</v>
      </c>
      <c r="BE12" s="38">
        <f>IF($O$4&gt;0,(LARGE(($N12,$V12,$AD12,$AL12,$AT12,$BB12),1)),"0")</f>
        <v>99</v>
      </c>
      <c r="BF12"/>
      <c r="BG12" s="12">
        <v>0</v>
      </c>
      <c r="BH12" s="12">
        <v>0</v>
      </c>
      <c r="BI12" s="38">
        <f t="shared" si="5"/>
        <v>6</v>
      </c>
      <c r="BJ12" s="12">
        <f t="shared" si="6"/>
        <v>377</v>
      </c>
      <c r="BL12" s="6">
        <v>1</v>
      </c>
    </row>
    <row r="13" spans="1:66" x14ac:dyDescent="0.25">
      <c r="A13" s="6">
        <v>5</v>
      </c>
      <c r="B13" s="6" t="s">
        <v>183</v>
      </c>
      <c r="C13" s="6" t="s">
        <v>277</v>
      </c>
      <c r="D13" s="6" t="s">
        <v>184</v>
      </c>
      <c r="E13" s="6" t="s">
        <v>30</v>
      </c>
      <c r="F13" s="6" t="s">
        <v>124</v>
      </c>
      <c r="H13" s="68">
        <v>179</v>
      </c>
      <c r="I13" s="68">
        <v>0</v>
      </c>
      <c r="J13" s="69">
        <f t="shared" si="0"/>
        <v>179</v>
      </c>
      <c r="K13" s="68">
        <v>6</v>
      </c>
      <c r="L13" s="68">
        <v>6.5</v>
      </c>
      <c r="M13" s="68">
        <v>5</v>
      </c>
      <c r="N13" s="70">
        <v>5</v>
      </c>
      <c r="P13" s="71">
        <v>182</v>
      </c>
      <c r="Q13" s="71">
        <v>0</v>
      </c>
      <c r="R13" s="72">
        <f t="shared" si="1"/>
        <v>182</v>
      </c>
      <c r="S13" s="71">
        <v>6.5</v>
      </c>
      <c r="T13" s="71">
        <v>6.5</v>
      </c>
      <c r="U13" s="71">
        <v>5</v>
      </c>
      <c r="V13" s="73">
        <v>5</v>
      </c>
      <c r="X13" s="74">
        <v>174</v>
      </c>
      <c r="Y13" s="74">
        <v>0</v>
      </c>
      <c r="Z13" s="75">
        <f t="shared" si="2"/>
        <v>174</v>
      </c>
      <c r="AA13" s="74">
        <v>6</v>
      </c>
      <c r="AB13" s="74">
        <v>6</v>
      </c>
      <c r="AC13" s="74">
        <v>5</v>
      </c>
      <c r="AD13" s="76">
        <v>5</v>
      </c>
      <c r="BC13" s="12">
        <f t="shared" si="3"/>
        <v>15</v>
      </c>
      <c r="BD13" s="12">
        <f t="shared" si="4"/>
        <v>535</v>
      </c>
      <c r="BE13" s="38">
        <f>IF($O$4&gt;0,(LARGE(($N13,$V13,$AD13,$AL13,$AT13,$BB13),1)),"0")</f>
        <v>5</v>
      </c>
      <c r="BF13"/>
      <c r="BG13" s="12">
        <v>174</v>
      </c>
      <c r="BH13" s="12">
        <v>0</v>
      </c>
      <c r="BI13" s="38">
        <f t="shared" si="5"/>
        <v>10</v>
      </c>
      <c r="BJ13" s="12">
        <f t="shared" si="6"/>
        <v>361</v>
      </c>
      <c r="BL13" s="6">
        <v>2</v>
      </c>
    </row>
    <row r="14" spans="1:66" x14ac:dyDescent="0.25">
      <c r="A14" s="6">
        <v>6</v>
      </c>
      <c r="B14" s="6" t="s">
        <v>185</v>
      </c>
      <c r="C14" s="6" t="s">
        <v>278</v>
      </c>
      <c r="D14" s="6" t="s">
        <v>186</v>
      </c>
      <c r="E14" s="6" t="s">
        <v>30</v>
      </c>
      <c r="F14" s="6" t="s">
        <v>124</v>
      </c>
      <c r="H14" s="68">
        <v>175</v>
      </c>
      <c r="I14" s="68">
        <v>0</v>
      </c>
      <c r="J14" s="69">
        <f t="shared" si="0"/>
        <v>175</v>
      </c>
      <c r="K14" s="68">
        <v>6</v>
      </c>
      <c r="L14" s="68">
        <v>6.5</v>
      </c>
      <c r="M14" s="68">
        <v>6</v>
      </c>
      <c r="N14" s="70">
        <v>6</v>
      </c>
      <c r="P14" s="71">
        <v>164.5</v>
      </c>
      <c r="Q14" s="71">
        <v>0</v>
      </c>
      <c r="R14" s="72">
        <f t="shared" si="1"/>
        <v>164.5</v>
      </c>
      <c r="S14" s="71">
        <v>5.5</v>
      </c>
      <c r="T14" s="71">
        <v>6</v>
      </c>
      <c r="U14" s="71">
        <v>8</v>
      </c>
      <c r="V14" s="73">
        <v>8</v>
      </c>
      <c r="Z14" s="75">
        <f t="shared" si="2"/>
        <v>0</v>
      </c>
      <c r="AD14" s="76">
        <v>99</v>
      </c>
      <c r="BC14" s="12">
        <f t="shared" si="3"/>
        <v>113</v>
      </c>
      <c r="BD14" s="12">
        <f t="shared" si="4"/>
        <v>339.5</v>
      </c>
      <c r="BE14" s="38">
        <f>IF($O$4&gt;0,(LARGE(($N14,$V14,$AD14,$AL14,$AT14,$BB14),1)),"0")</f>
        <v>99</v>
      </c>
      <c r="BF14"/>
      <c r="BG14" s="12">
        <v>0</v>
      </c>
      <c r="BH14" s="12">
        <v>0</v>
      </c>
      <c r="BI14" s="38">
        <f t="shared" si="5"/>
        <v>14</v>
      </c>
      <c r="BJ14" s="12">
        <f t="shared" si="6"/>
        <v>339.5</v>
      </c>
    </row>
    <row r="15" spans="1:66" x14ac:dyDescent="0.25">
      <c r="A15" s="6">
        <v>7</v>
      </c>
      <c r="B15" s="6" t="s">
        <v>191</v>
      </c>
      <c r="C15" s="6" t="s">
        <v>281</v>
      </c>
      <c r="D15" s="6" t="s">
        <v>192</v>
      </c>
      <c r="E15" s="6" t="s">
        <v>30</v>
      </c>
      <c r="F15" s="6" t="s">
        <v>124</v>
      </c>
      <c r="H15" s="68">
        <v>166</v>
      </c>
      <c r="I15" s="68">
        <v>0</v>
      </c>
      <c r="J15" s="69">
        <f t="shared" si="0"/>
        <v>166</v>
      </c>
      <c r="K15" s="68">
        <v>6</v>
      </c>
      <c r="L15" s="68">
        <v>6</v>
      </c>
      <c r="M15" s="68">
        <v>9</v>
      </c>
      <c r="N15" s="70">
        <v>9</v>
      </c>
      <c r="P15" s="71">
        <v>175</v>
      </c>
      <c r="Q15" s="71">
        <v>0</v>
      </c>
      <c r="R15" s="72">
        <f t="shared" si="1"/>
        <v>175</v>
      </c>
      <c r="S15" s="71">
        <v>6.5</v>
      </c>
      <c r="T15" s="71">
        <v>6.5</v>
      </c>
      <c r="U15" s="71">
        <v>6</v>
      </c>
      <c r="V15" s="73">
        <v>6</v>
      </c>
      <c r="Z15" s="75">
        <f t="shared" si="2"/>
        <v>0</v>
      </c>
      <c r="AD15" s="76">
        <v>99</v>
      </c>
      <c r="BC15" s="12">
        <f t="shared" si="3"/>
        <v>114</v>
      </c>
      <c r="BD15" s="12">
        <f t="shared" si="4"/>
        <v>341</v>
      </c>
      <c r="BE15" s="38">
        <f>IF($O$4&gt;0,(LARGE(($N15,$V15,$AD15,$AL15,$AT15,$BB15),1)),"0")</f>
        <v>99</v>
      </c>
      <c r="BF15"/>
      <c r="BG15" s="12">
        <v>0</v>
      </c>
      <c r="BH15" s="12">
        <v>0</v>
      </c>
      <c r="BI15" s="38">
        <f t="shared" si="5"/>
        <v>15</v>
      </c>
      <c r="BJ15" s="12">
        <f t="shared" si="6"/>
        <v>341</v>
      </c>
    </row>
    <row r="16" spans="1:66" x14ac:dyDescent="0.25">
      <c r="A16" s="6">
        <v>8</v>
      </c>
      <c r="B16" s="6" t="s">
        <v>179</v>
      </c>
      <c r="C16" s="6" t="s">
        <v>276</v>
      </c>
      <c r="D16" s="6" t="s">
        <v>180</v>
      </c>
      <c r="E16" s="6" t="s">
        <v>30</v>
      </c>
      <c r="F16" s="6" t="s">
        <v>124</v>
      </c>
      <c r="H16" s="68">
        <v>190.5</v>
      </c>
      <c r="I16" s="68">
        <v>0</v>
      </c>
      <c r="J16" s="69">
        <f t="shared" si="0"/>
        <v>190.5</v>
      </c>
      <c r="K16" s="68">
        <v>6</v>
      </c>
      <c r="L16" s="68">
        <v>7</v>
      </c>
      <c r="M16" s="68">
        <v>3</v>
      </c>
      <c r="N16" s="70">
        <v>3</v>
      </c>
      <c r="R16" s="72">
        <f t="shared" si="1"/>
        <v>0</v>
      </c>
      <c r="V16" s="73">
        <v>99</v>
      </c>
      <c r="Z16" s="75">
        <f t="shared" si="2"/>
        <v>0</v>
      </c>
      <c r="AD16" s="76">
        <v>99</v>
      </c>
      <c r="BC16" s="12">
        <f t="shared" si="3"/>
        <v>201</v>
      </c>
      <c r="BD16" s="12">
        <f t="shared" si="4"/>
        <v>190.5</v>
      </c>
      <c r="BE16" s="38">
        <f>IF($O$4&gt;0,(LARGE(($N16,$V16,$AD16,$AL16,$AT16,$BB16),1)),"0")</f>
        <v>99</v>
      </c>
      <c r="BF16"/>
      <c r="BG16" s="12">
        <v>0</v>
      </c>
      <c r="BH16" s="12">
        <v>0</v>
      </c>
      <c r="BI16" s="38">
        <f t="shared" si="5"/>
        <v>102</v>
      </c>
      <c r="BJ16" s="12">
        <f t="shared" si="6"/>
        <v>190.5</v>
      </c>
    </row>
    <row r="17" spans="1:62" x14ac:dyDescent="0.25">
      <c r="A17" s="6">
        <v>9</v>
      </c>
      <c r="B17" s="6" t="s">
        <v>363</v>
      </c>
      <c r="C17" s="6" t="s">
        <v>392</v>
      </c>
      <c r="D17" s="6" t="s">
        <v>364</v>
      </c>
      <c r="E17" s="6" t="s">
        <v>30</v>
      </c>
      <c r="F17" s="6" t="s">
        <v>166</v>
      </c>
      <c r="J17" s="69">
        <f t="shared" si="0"/>
        <v>0</v>
      </c>
      <c r="N17" s="70">
        <v>99</v>
      </c>
      <c r="P17" s="71">
        <v>172.5</v>
      </c>
      <c r="Q17" s="71">
        <v>0</v>
      </c>
      <c r="R17" s="72">
        <f t="shared" si="1"/>
        <v>172.5</v>
      </c>
      <c r="S17" s="71">
        <v>5</v>
      </c>
      <c r="T17" s="71">
        <v>6</v>
      </c>
      <c r="U17" s="71">
        <v>7</v>
      </c>
      <c r="V17" s="73">
        <v>7</v>
      </c>
      <c r="Z17" s="75">
        <f t="shared" si="2"/>
        <v>0</v>
      </c>
      <c r="AD17" s="76">
        <v>99</v>
      </c>
      <c r="BC17" s="12">
        <f t="shared" si="3"/>
        <v>205</v>
      </c>
      <c r="BD17" s="12">
        <f t="shared" si="4"/>
        <v>172.5</v>
      </c>
      <c r="BE17" s="38">
        <f>IF($O$4&gt;0,(LARGE(($N17,$V17,$AD17,$AL17,$AT17,$BB17),1)),"0")</f>
        <v>99</v>
      </c>
      <c r="BF17"/>
      <c r="BG17" s="12">
        <v>0</v>
      </c>
      <c r="BH17" s="12">
        <v>0</v>
      </c>
      <c r="BI17" s="38">
        <f t="shared" si="5"/>
        <v>106</v>
      </c>
      <c r="BJ17" s="12">
        <f t="shared" si="6"/>
        <v>172.5</v>
      </c>
    </row>
    <row r="18" spans="1:62" x14ac:dyDescent="0.25">
      <c r="A18" s="6">
        <v>10</v>
      </c>
      <c r="B18" s="6" t="s">
        <v>187</v>
      </c>
      <c r="C18" s="6" t="s">
        <v>279</v>
      </c>
      <c r="D18" s="6" t="s">
        <v>188</v>
      </c>
      <c r="E18" s="6" t="s">
        <v>30</v>
      </c>
      <c r="F18" s="6" t="s">
        <v>130</v>
      </c>
      <c r="H18" s="68">
        <v>172</v>
      </c>
      <c r="I18" s="68">
        <v>0</v>
      </c>
      <c r="J18" s="69">
        <f t="shared" si="0"/>
        <v>172</v>
      </c>
      <c r="K18" s="68">
        <v>5</v>
      </c>
      <c r="L18" s="68">
        <v>6</v>
      </c>
      <c r="M18" s="68">
        <v>7</v>
      </c>
      <c r="N18" s="70">
        <v>7</v>
      </c>
      <c r="R18" s="72">
        <f t="shared" si="1"/>
        <v>0</v>
      </c>
      <c r="V18" s="73">
        <v>99</v>
      </c>
      <c r="Z18" s="75">
        <f t="shared" si="2"/>
        <v>0</v>
      </c>
      <c r="AD18" s="76">
        <v>99</v>
      </c>
      <c r="BC18" s="12">
        <f t="shared" si="3"/>
        <v>205</v>
      </c>
      <c r="BD18" s="12">
        <f t="shared" si="4"/>
        <v>172</v>
      </c>
      <c r="BE18" s="38">
        <f>IF($O$4&gt;0,(LARGE(($N18,$V18,$AD18,$AL18,$AT18,$BB18),1)),"0")</f>
        <v>99</v>
      </c>
      <c r="BF18"/>
      <c r="BG18" s="12">
        <v>0</v>
      </c>
      <c r="BH18" s="12">
        <v>0</v>
      </c>
      <c r="BI18" s="38">
        <f t="shared" si="5"/>
        <v>106</v>
      </c>
      <c r="BJ18" s="12">
        <f t="shared" si="6"/>
        <v>172</v>
      </c>
    </row>
    <row r="19" spans="1:62" x14ac:dyDescent="0.25">
      <c r="A19" s="6">
        <v>11</v>
      </c>
      <c r="B19" s="6" t="s">
        <v>189</v>
      </c>
      <c r="C19" s="6" t="s">
        <v>280</v>
      </c>
      <c r="D19" s="6" t="s">
        <v>190</v>
      </c>
      <c r="E19" s="6" t="s">
        <v>30</v>
      </c>
      <c r="F19" s="6" t="s">
        <v>127</v>
      </c>
      <c r="H19" s="68">
        <v>169</v>
      </c>
      <c r="I19" s="68">
        <v>0</v>
      </c>
      <c r="J19" s="69">
        <f t="shared" si="0"/>
        <v>169</v>
      </c>
      <c r="K19" s="68">
        <v>6</v>
      </c>
      <c r="L19" s="68">
        <v>6</v>
      </c>
      <c r="M19" s="68">
        <v>8</v>
      </c>
      <c r="N19" s="70">
        <v>8</v>
      </c>
      <c r="R19" s="72">
        <f t="shared" si="1"/>
        <v>0</v>
      </c>
      <c r="V19" s="73">
        <v>99</v>
      </c>
      <c r="Z19" s="75">
        <f t="shared" si="2"/>
        <v>0</v>
      </c>
      <c r="AD19" s="76">
        <v>99</v>
      </c>
      <c r="BC19" s="12">
        <f t="shared" si="3"/>
        <v>206</v>
      </c>
      <c r="BD19" s="12">
        <f t="shared" si="4"/>
        <v>169</v>
      </c>
      <c r="BE19" s="38">
        <f>IF($O$4&gt;0,(LARGE(($N19,$V19,$AD19,$AL19,$AT19,$BB19),1)),"0")</f>
        <v>99</v>
      </c>
      <c r="BF19"/>
      <c r="BG19" s="12">
        <v>0</v>
      </c>
      <c r="BH19" s="12">
        <v>0</v>
      </c>
      <c r="BI19" s="38">
        <f t="shared" si="5"/>
        <v>107</v>
      </c>
      <c r="BJ19" s="12">
        <f t="shared" si="6"/>
        <v>169</v>
      </c>
    </row>
  </sheetData>
  <sheetProtection sheet="1" objects="1" scenarios="1"/>
  <sortState xmlns:xlrd2="http://schemas.microsoft.com/office/spreadsheetml/2017/richdata2" ref="A9:XFD20">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4" priority="1" stopIfTrue="1" operator="greaterThanOrEqual">
      <formula>$BL$6</formula>
    </cfRule>
  </conditionalFormatting>
  <dataValidations count="9">
    <dataValidation type="whole" allowBlank="1" showInputMessage="1" showErrorMessage="1" sqref="O3:V3" xr:uid="{00000000-0002-0000-0600-000000000000}">
      <formula1>0</formula1>
      <formula2>99</formula2>
    </dataValidation>
    <dataValidation type="whole" operator="lessThanOrEqual" allowBlank="1" showInputMessage="1" showErrorMessage="1" sqref="BL5" xr:uid="{00000000-0002-0000-0600-000001000000}">
      <formula1>99</formula1>
    </dataValidation>
    <dataValidation type="whole" operator="lessThanOrEqual" allowBlank="1" showInputMessage="1" showErrorMessage="1" sqref="BL6" xr:uid="{00000000-0002-0000-0600-000002000000}">
      <formula1>400</formula1>
    </dataValidation>
    <dataValidation type="whole" allowBlank="1" showInputMessage="1" showErrorMessage="1" sqref="M1:N2 U1:V2 BA1:BB2 AS1:AT2 AK1:AL2 AC1:AD2 M8:N65386 AC8:AD65386 U8:V65386 AK8:AL65386 AS8:AT65386 BA8:BB65386" xr:uid="{00000000-0002-0000-0600-000003000000}">
      <formula1>0</formula1>
      <formula2>999</formula2>
    </dataValidation>
    <dataValidation type="decimal" allowBlank="1" showInputMessage="1" showErrorMessage="1" sqref="K1:L2 S1:T2 AY1:AZ2 AQ1:AR2 AI1:AJ2 AA1:AB2 K8:L65386 AA8:AB65386 S8:T65386 AI8:AJ65386 AQ8:AR65386 AY8:AZ65386" xr:uid="{00000000-0002-0000-0600-000004000000}">
      <formula1>0</formula1>
      <formula2>99</formula2>
    </dataValidation>
    <dataValidation type="decimal" allowBlank="1" showInputMessage="1" showErrorMessage="1" sqref="H1:I2 P1:Q2 AV1:AW2 AN1:AO2 AF1:AG2 X1:Y2 H8:I65386 X8:Y65386 P8:Q65386 AF8:AG65386 AN8:AO65386 AV8:AW65386" xr:uid="{00000000-0002-0000-0600-000005000000}">
      <formula1>0</formula1>
      <formula2>400</formula2>
    </dataValidation>
    <dataValidation operator="lessThanOrEqual" allowBlank="1" showInputMessage="1" showErrorMessage="1" sqref="BC9:BE19 AH8 AP8 AX8 J8:J19 J1:J2 R1:R2 AX1:AX2 AP1:AP2 AH1:AH2 Z1:Z2 BC1:BK8 BL1:BL4 BL7:BL8 Z8:Z19 R8:R19 BI9:BJ19" xr:uid="{00000000-0002-0000-0600-000006000000}"/>
    <dataValidation type="list" allowBlank="1" showInputMessage="1" showErrorMessage="1" sqref="BM1:BM2 BM9:BM65386" xr:uid="{00000000-0002-0000-0600-000007000000}">
      <formula1>"ja,nee"</formula1>
    </dataValidation>
    <dataValidation type="decimal" operator="lessThanOrEqual" allowBlank="1" showInputMessage="1" showErrorMessage="1" sqref="BK9:BL19 BG9:BH19 R20:R65386 J20:J65386 Z20:Z65386 AH9:AH65386 AP9:AP65386 AX9:AX65386 BC20:BL65386" xr:uid="{00000000-0002-0000-0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2"/>
  <dimension ref="A1:BN18"/>
  <sheetViews>
    <sheetView workbookViewId="0">
      <pane xSplit="5" ySplit="8" topLeftCell="T9" activePane="bottomRight" state="frozen"/>
      <selection activeCell="C5" sqref="C5:E5"/>
      <selection pane="topRight" activeCell="C5" sqref="C5:E5"/>
      <selection pane="bottomLeft" activeCell="C5" sqref="C5:E5"/>
      <selection pane="bottomRight" activeCell="BQ13" sqref="BQ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7"/>
      <c r="C3" s="118" t="str">
        <f>Instellingen!B3</f>
        <v>Kring Berkel IJssel</v>
      </c>
      <c r="D3" s="119"/>
      <c r="E3" s="120"/>
      <c r="F3" s="116" t="s">
        <v>43</v>
      </c>
      <c r="G3" s="121"/>
      <c r="H3" s="121"/>
      <c r="I3" s="121"/>
      <c r="J3" s="121"/>
      <c r="K3" s="121"/>
      <c r="L3" s="121"/>
      <c r="M3" s="121"/>
      <c r="N3" s="117"/>
      <c r="O3" s="122">
        <v>4</v>
      </c>
      <c r="P3" s="123"/>
      <c r="Q3" s="123"/>
      <c r="R3" s="123"/>
      <c r="S3" s="123"/>
      <c r="T3" s="123"/>
      <c r="U3" s="123"/>
      <c r="V3" s="124"/>
      <c r="W3" s="125"/>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7"/>
      <c r="BC3" s="116" t="s">
        <v>41</v>
      </c>
      <c r="BD3" s="121"/>
      <c r="BE3" s="121"/>
      <c r="BF3" s="121"/>
      <c r="BG3" s="121"/>
      <c r="BH3" s="121"/>
      <c r="BI3" s="121"/>
      <c r="BJ3" s="121"/>
      <c r="BK3" s="117"/>
      <c r="BL3" s="23">
        <f>Instellingen!B6</f>
        <v>3</v>
      </c>
      <c r="BM3" s="125"/>
      <c r="BN3" s="126"/>
    </row>
    <row r="4" spans="1:66" x14ac:dyDescent="0.25">
      <c r="A4" s="116" t="s">
        <v>10</v>
      </c>
      <c r="B4" s="117"/>
      <c r="C4" s="134" t="s">
        <v>31</v>
      </c>
      <c r="D4" s="119"/>
      <c r="E4" s="120"/>
      <c r="F4" s="116" t="s">
        <v>72</v>
      </c>
      <c r="G4" s="121"/>
      <c r="H4" s="121"/>
      <c r="I4" s="121"/>
      <c r="J4" s="121"/>
      <c r="K4" s="121"/>
      <c r="L4" s="121"/>
      <c r="M4" s="121"/>
      <c r="N4" s="117"/>
      <c r="O4" s="135">
        <f>Instellingen!B7</f>
        <v>1</v>
      </c>
      <c r="P4" s="136"/>
      <c r="Q4" s="136"/>
      <c r="R4" s="136"/>
      <c r="S4" s="136"/>
      <c r="T4" s="136"/>
      <c r="U4" s="136"/>
      <c r="V4" s="137"/>
      <c r="W4" s="128"/>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30"/>
      <c r="BC4" s="116"/>
      <c r="BD4" s="121"/>
      <c r="BE4" s="121"/>
      <c r="BF4" s="121"/>
      <c r="BG4" s="121"/>
      <c r="BH4" s="121"/>
      <c r="BI4" s="121"/>
      <c r="BJ4" s="121"/>
      <c r="BK4" s="117"/>
      <c r="BL4" s="23"/>
      <c r="BM4" s="128"/>
      <c r="BN4" s="129"/>
    </row>
    <row r="5" spans="1:66" x14ac:dyDescent="0.25">
      <c r="A5" s="116" t="s">
        <v>11</v>
      </c>
      <c r="B5" s="117"/>
      <c r="C5" s="134"/>
      <c r="D5" s="119"/>
      <c r="E5" s="120"/>
      <c r="F5" s="116" t="s">
        <v>12</v>
      </c>
      <c r="G5" s="121"/>
      <c r="H5" s="121"/>
      <c r="I5" s="121"/>
      <c r="J5" s="121"/>
      <c r="K5" s="121"/>
      <c r="L5" s="121"/>
      <c r="M5" s="121"/>
      <c r="N5" s="117"/>
      <c r="O5" s="135">
        <f>Instellingen!B5</f>
        <v>99</v>
      </c>
      <c r="P5" s="136"/>
      <c r="Q5" s="136"/>
      <c r="R5" s="136"/>
      <c r="S5" s="136"/>
      <c r="T5" s="136"/>
      <c r="U5" s="136"/>
      <c r="V5" s="137"/>
      <c r="W5" s="131"/>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3"/>
      <c r="BC5" s="116" t="s">
        <v>13</v>
      </c>
      <c r="BD5" s="121"/>
      <c r="BE5" s="121"/>
      <c r="BF5" s="121"/>
      <c r="BG5" s="121"/>
      <c r="BH5" s="121"/>
      <c r="BI5" s="121"/>
      <c r="BJ5" s="121"/>
      <c r="BK5" s="117"/>
      <c r="BL5" s="9">
        <v>2</v>
      </c>
      <c r="BM5" s="128"/>
      <c r="BN5" s="129"/>
    </row>
    <row r="6" spans="1:66" ht="12.75" customHeight="1" x14ac:dyDescent="0.25">
      <c r="A6" s="138"/>
      <c r="B6" s="138"/>
      <c r="C6" s="138"/>
      <c r="D6" s="138"/>
      <c r="E6" s="13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96" t="s">
        <v>35</v>
      </c>
      <c r="BJ6" s="97"/>
      <c r="BK6" s="98"/>
      <c r="BL6" s="33">
        <v>180</v>
      </c>
      <c r="BM6" s="128"/>
      <c r="BN6" s="129"/>
    </row>
    <row r="7" spans="1:66" ht="12.75" customHeight="1" x14ac:dyDescent="0.25">
      <c r="A7" s="140"/>
      <c r="B7" s="140"/>
      <c r="C7" s="140"/>
      <c r="D7" s="140"/>
      <c r="E7" s="141"/>
      <c r="F7" s="66" t="s">
        <v>15</v>
      </c>
      <c r="G7" s="151" t="str">
        <f>Instellingen!C36</f>
        <v>8 t/m 10 nov</v>
      </c>
      <c r="H7" s="152"/>
      <c r="I7" s="152"/>
      <c r="J7" s="152"/>
      <c r="K7" s="152"/>
      <c r="L7" s="152"/>
      <c r="M7" s="152"/>
      <c r="N7" s="153"/>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131"/>
      <c r="BN7" s="132"/>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193</v>
      </c>
      <c r="C9" s="6" t="s">
        <v>282</v>
      </c>
      <c r="D9" s="6" t="s">
        <v>194</v>
      </c>
      <c r="E9" s="6" t="s">
        <v>31</v>
      </c>
      <c r="F9" s="6" t="s">
        <v>195</v>
      </c>
      <c r="H9" s="68">
        <v>193</v>
      </c>
      <c r="I9" s="68">
        <v>0</v>
      </c>
      <c r="J9" s="69">
        <f t="shared" ref="J9:J18" si="0">H9+I9</f>
        <v>193</v>
      </c>
      <c r="K9" s="68">
        <v>6.5</v>
      </c>
      <c r="L9" s="68">
        <v>6.5</v>
      </c>
      <c r="M9" s="68">
        <v>1</v>
      </c>
      <c r="N9" s="70">
        <v>1</v>
      </c>
      <c r="P9" s="71">
        <v>192</v>
      </c>
      <c r="Q9" s="71">
        <v>0</v>
      </c>
      <c r="R9" s="72">
        <f t="shared" ref="R9:R18" si="1">P9+Q9</f>
        <v>192</v>
      </c>
      <c r="S9" s="71">
        <v>7</v>
      </c>
      <c r="T9" s="71">
        <v>7</v>
      </c>
      <c r="U9" s="71">
        <v>1</v>
      </c>
      <c r="V9" s="73">
        <v>1</v>
      </c>
      <c r="X9" s="74">
        <v>185.5</v>
      </c>
      <c r="Y9" s="74">
        <v>0</v>
      </c>
      <c r="Z9" s="75">
        <f t="shared" ref="Z9:Z18" si="2">X9+Y9</f>
        <v>185.5</v>
      </c>
      <c r="AA9" s="74">
        <v>6</v>
      </c>
      <c r="AB9" s="74">
        <v>6</v>
      </c>
      <c r="AC9" s="74">
        <v>2</v>
      </c>
      <c r="AD9" s="76">
        <v>2</v>
      </c>
      <c r="BC9" s="12">
        <f t="shared" ref="BC9:BC18" si="3">N9+V9+AD9+AL9+AT9+BB9</f>
        <v>4</v>
      </c>
      <c r="BD9" s="12">
        <f t="shared" ref="BD9:BD18" si="4">J9+R9+Z9+AH9+AP9+AX9</f>
        <v>570.5</v>
      </c>
      <c r="BE9" s="38">
        <f>IF($O$4&gt;0,(LARGE(($N9,$V9,$AD9,$AL9,$AT9,$BB9),1)),"0")</f>
        <v>2</v>
      </c>
      <c r="BF9"/>
      <c r="BG9" s="12">
        <v>185.5</v>
      </c>
      <c r="BH9" s="12">
        <v>0</v>
      </c>
      <c r="BI9" s="38">
        <f t="shared" ref="BI9:BI18" si="5">BC9-BE9-BF9</f>
        <v>2</v>
      </c>
      <c r="BJ9" s="12">
        <f t="shared" ref="BJ9:BJ18" si="6">BD9-BG9-BH9</f>
        <v>385</v>
      </c>
      <c r="BK9" s="6">
        <v>1</v>
      </c>
      <c r="BN9" s="6" t="s">
        <v>404</v>
      </c>
    </row>
    <row r="10" spans="1:66" x14ac:dyDescent="0.25">
      <c r="A10" s="6">
        <v>2</v>
      </c>
      <c r="B10" s="6" t="s">
        <v>196</v>
      </c>
      <c r="C10" s="6" t="s">
        <v>283</v>
      </c>
      <c r="D10" s="6" t="s">
        <v>197</v>
      </c>
      <c r="E10" s="6" t="s">
        <v>31</v>
      </c>
      <c r="F10" s="6" t="s">
        <v>137</v>
      </c>
      <c r="H10" s="68">
        <v>191.5</v>
      </c>
      <c r="I10" s="68">
        <v>0</v>
      </c>
      <c r="J10" s="69">
        <f t="shared" si="0"/>
        <v>191.5</v>
      </c>
      <c r="K10" s="68">
        <v>6.5</v>
      </c>
      <c r="L10" s="68">
        <v>6.5</v>
      </c>
      <c r="M10" s="68">
        <v>2</v>
      </c>
      <c r="N10" s="70">
        <v>2</v>
      </c>
      <c r="P10" s="71">
        <v>182.5</v>
      </c>
      <c r="Q10" s="71">
        <v>0</v>
      </c>
      <c r="R10" s="72">
        <f t="shared" si="1"/>
        <v>182.5</v>
      </c>
      <c r="S10" s="71">
        <v>5</v>
      </c>
      <c r="T10" s="71">
        <v>6</v>
      </c>
      <c r="U10" s="71">
        <v>4</v>
      </c>
      <c r="V10" s="73">
        <v>4</v>
      </c>
      <c r="X10" s="74">
        <v>183</v>
      </c>
      <c r="Y10" s="74">
        <v>0</v>
      </c>
      <c r="Z10" s="75">
        <f t="shared" si="2"/>
        <v>183</v>
      </c>
      <c r="AA10" s="74">
        <v>6</v>
      </c>
      <c r="AB10" s="74">
        <v>6</v>
      </c>
      <c r="AC10" s="74">
        <v>3</v>
      </c>
      <c r="AD10" s="76">
        <v>3</v>
      </c>
      <c r="BC10" s="12">
        <f t="shared" si="3"/>
        <v>9</v>
      </c>
      <c r="BD10" s="12">
        <f t="shared" si="4"/>
        <v>557</v>
      </c>
      <c r="BE10" s="38">
        <f>IF($O$4&gt;0,(LARGE(($N10,$V10,$AD10,$AL10,$AT10,$BB10),1)),"0")</f>
        <v>4</v>
      </c>
      <c r="BF10"/>
      <c r="BG10" s="12">
        <v>182.5</v>
      </c>
      <c r="BH10" s="12">
        <v>0</v>
      </c>
      <c r="BI10" s="38">
        <f t="shared" si="5"/>
        <v>5</v>
      </c>
      <c r="BJ10" s="12">
        <f t="shared" si="6"/>
        <v>374.5</v>
      </c>
      <c r="BK10" s="6">
        <v>2</v>
      </c>
      <c r="BN10" s="6" t="s">
        <v>405</v>
      </c>
    </row>
    <row r="11" spans="1:66" x14ac:dyDescent="0.25">
      <c r="A11" s="6">
        <v>3</v>
      </c>
      <c r="B11" s="6" t="s">
        <v>365</v>
      </c>
      <c r="C11" s="6" t="s">
        <v>393</v>
      </c>
      <c r="D11" s="6" t="s">
        <v>366</v>
      </c>
      <c r="E11" s="6" t="s">
        <v>31</v>
      </c>
      <c r="F11" s="6" t="s">
        <v>130</v>
      </c>
      <c r="J11" s="69">
        <f t="shared" si="0"/>
        <v>0</v>
      </c>
      <c r="N11" s="70">
        <v>99</v>
      </c>
      <c r="P11" s="71">
        <v>182</v>
      </c>
      <c r="Q11" s="71">
        <v>0</v>
      </c>
      <c r="R11" s="72">
        <f t="shared" si="1"/>
        <v>182</v>
      </c>
      <c r="S11" s="71">
        <v>5.5</v>
      </c>
      <c r="T11" s="71">
        <v>6.5</v>
      </c>
      <c r="U11" s="71">
        <v>5</v>
      </c>
      <c r="V11" s="73">
        <v>5</v>
      </c>
      <c r="X11" s="74">
        <v>189.5</v>
      </c>
      <c r="Y11" s="74">
        <v>0</v>
      </c>
      <c r="Z11" s="75">
        <f t="shared" si="2"/>
        <v>189.5</v>
      </c>
      <c r="AA11" s="74">
        <v>6</v>
      </c>
      <c r="AB11" s="74">
        <v>6.5</v>
      </c>
      <c r="AC11" s="74">
        <v>1</v>
      </c>
      <c r="AD11" s="76">
        <v>1</v>
      </c>
      <c r="BC11" s="12">
        <f t="shared" si="3"/>
        <v>105</v>
      </c>
      <c r="BD11" s="12">
        <f t="shared" si="4"/>
        <v>371.5</v>
      </c>
      <c r="BE11" s="38">
        <f>IF($O$4&gt;0,(LARGE(($N11,$V11,$AD11,$AL11,$AT11,$BB11),1)),"0")</f>
        <v>99</v>
      </c>
      <c r="BF11"/>
      <c r="BG11" s="12">
        <v>0</v>
      </c>
      <c r="BH11" s="12">
        <v>0</v>
      </c>
      <c r="BI11" s="38">
        <f t="shared" si="5"/>
        <v>6</v>
      </c>
      <c r="BJ11" s="12">
        <f t="shared" si="6"/>
        <v>371.5</v>
      </c>
      <c r="BK11" s="6">
        <v>3</v>
      </c>
    </row>
    <row r="12" spans="1:66" x14ac:dyDescent="0.25">
      <c r="A12" s="6">
        <v>4</v>
      </c>
      <c r="B12" s="6" t="s">
        <v>200</v>
      </c>
      <c r="C12" s="6" t="s">
        <v>285</v>
      </c>
      <c r="D12" s="6" t="s">
        <v>201</v>
      </c>
      <c r="E12" s="6" t="s">
        <v>31</v>
      </c>
      <c r="F12" s="6" t="s">
        <v>124</v>
      </c>
      <c r="H12" s="68">
        <v>185</v>
      </c>
      <c r="I12" s="68">
        <v>0</v>
      </c>
      <c r="J12" s="69">
        <f t="shared" si="0"/>
        <v>185</v>
      </c>
      <c r="K12" s="68">
        <v>6</v>
      </c>
      <c r="L12" s="68">
        <v>6.5</v>
      </c>
      <c r="M12" s="68">
        <v>4</v>
      </c>
      <c r="N12" s="70">
        <v>4</v>
      </c>
      <c r="P12" s="71">
        <v>186.5</v>
      </c>
      <c r="Q12" s="71">
        <v>0</v>
      </c>
      <c r="R12" s="72">
        <f t="shared" si="1"/>
        <v>186.5</v>
      </c>
      <c r="S12" s="71">
        <v>6.5</v>
      </c>
      <c r="T12" s="71">
        <v>6.5</v>
      </c>
      <c r="U12" s="71">
        <v>3</v>
      </c>
      <c r="V12" s="73">
        <v>3</v>
      </c>
      <c r="Z12" s="75">
        <f t="shared" si="2"/>
        <v>0</v>
      </c>
      <c r="AD12" s="76">
        <v>99</v>
      </c>
      <c r="BC12" s="12">
        <f t="shared" si="3"/>
        <v>106</v>
      </c>
      <c r="BD12" s="12">
        <f t="shared" si="4"/>
        <v>371.5</v>
      </c>
      <c r="BE12" s="38">
        <f>IF($O$4&gt;0,(LARGE(($N12,$V12,$AD12,$AL12,$AT12,$BB12),1)),"0")</f>
        <v>99</v>
      </c>
      <c r="BF12"/>
      <c r="BG12" s="12">
        <v>0</v>
      </c>
      <c r="BH12" s="12">
        <v>0</v>
      </c>
      <c r="BI12" s="38">
        <f t="shared" si="5"/>
        <v>7</v>
      </c>
      <c r="BJ12" s="12">
        <f t="shared" si="6"/>
        <v>371.5</v>
      </c>
      <c r="BK12" s="6">
        <v>4</v>
      </c>
    </row>
    <row r="13" spans="1:66" x14ac:dyDescent="0.25">
      <c r="A13" s="6">
        <v>5</v>
      </c>
      <c r="B13" s="6" t="s">
        <v>367</v>
      </c>
      <c r="C13" s="6" t="s">
        <v>394</v>
      </c>
      <c r="D13" s="6" t="s">
        <v>368</v>
      </c>
      <c r="E13" s="6" t="s">
        <v>31</v>
      </c>
      <c r="F13" s="6" t="s">
        <v>124</v>
      </c>
      <c r="J13" s="69">
        <f t="shared" si="0"/>
        <v>0</v>
      </c>
      <c r="N13" s="70">
        <v>99</v>
      </c>
      <c r="P13" s="71">
        <v>160.5</v>
      </c>
      <c r="Q13" s="71">
        <v>0</v>
      </c>
      <c r="R13" s="72">
        <f t="shared" si="1"/>
        <v>160.5</v>
      </c>
      <c r="S13" s="71">
        <v>5</v>
      </c>
      <c r="T13" s="71">
        <v>5.5</v>
      </c>
      <c r="U13" s="71">
        <v>6</v>
      </c>
      <c r="V13" s="73">
        <v>6</v>
      </c>
      <c r="X13" s="74">
        <v>168.5</v>
      </c>
      <c r="Y13" s="74">
        <v>0</v>
      </c>
      <c r="Z13" s="75">
        <f t="shared" si="2"/>
        <v>168.5</v>
      </c>
      <c r="AA13" s="74">
        <v>5</v>
      </c>
      <c r="AB13" s="74">
        <v>6</v>
      </c>
      <c r="AC13" s="74">
        <v>4</v>
      </c>
      <c r="AD13" s="76">
        <v>4</v>
      </c>
      <c r="BC13" s="12">
        <f t="shared" si="3"/>
        <v>109</v>
      </c>
      <c r="BD13" s="12">
        <f t="shared" si="4"/>
        <v>329</v>
      </c>
      <c r="BE13" s="38">
        <f>IF($O$4&gt;0,(LARGE(($N13,$V13,$AD13,$AL13,$AT13,$BB13),1)),"0")</f>
        <v>99</v>
      </c>
      <c r="BF13"/>
      <c r="BG13" s="12">
        <v>0</v>
      </c>
      <c r="BH13" s="12">
        <v>0</v>
      </c>
      <c r="BI13" s="38">
        <f t="shared" si="5"/>
        <v>10</v>
      </c>
      <c r="BJ13" s="12">
        <f t="shared" si="6"/>
        <v>329</v>
      </c>
    </row>
    <row r="14" spans="1:66" x14ac:dyDescent="0.25">
      <c r="A14" s="6">
        <v>6</v>
      </c>
      <c r="B14" s="6" t="s">
        <v>205</v>
      </c>
      <c r="C14" s="6" t="s">
        <v>288</v>
      </c>
      <c r="D14" s="6" t="s">
        <v>206</v>
      </c>
      <c r="E14" s="6" t="s">
        <v>31</v>
      </c>
      <c r="F14" s="6" t="s">
        <v>171</v>
      </c>
      <c r="H14" s="68">
        <v>157.5</v>
      </c>
      <c r="I14" s="68">
        <v>0</v>
      </c>
      <c r="J14" s="69">
        <f t="shared" si="0"/>
        <v>157.5</v>
      </c>
      <c r="K14" s="68">
        <v>5.5</v>
      </c>
      <c r="L14" s="68">
        <v>5.5</v>
      </c>
      <c r="M14" s="68">
        <v>7</v>
      </c>
      <c r="N14" s="70">
        <v>7</v>
      </c>
      <c r="P14" s="71">
        <v>160</v>
      </c>
      <c r="Q14" s="71">
        <v>0</v>
      </c>
      <c r="R14" s="72">
        <f t="shared" si="1"/>
        <v>160</v>
      </c>
      <c r="S14" s="71">
        <v>5</v>
      </c>
      <c r="T14" s="71">
        <v>6.5</v>
      </c>
      <c r="U14" s="71">
        <v>7</v>
      </c>
      <c r="V14" s="73">
        <v>7</v>
      </c>
      <c r="Z14" s="75">
        <f t="shared" si="2"/>
        <v>0</v>
      </c>
      <c r="AD14" s="76">
        <v>99</v>
      </c>
      <c r="BC14" s="12">
        <f t="shared" si="3"/>
        <v>113</v>
      </c>
      <c r="BD14" s="12">
        <f t="shared" si="4"/>
        <v>317.5</v>
      </c>
      <c r="BE14" s="38">
        <f>IF($O$4&gt;0,(LARGE(($N14,$V14,$AD14,$AL14,$AT14,$BB14),1)),"0")</f>
        <v>99</v>
      </c>
      <c r="BF14"/>
      <c r="BG14" s="12">
        <v>0</v>
      </c>
      <c r="BH14" s="12">
        <v>0</v>
      </c>
      <c r="BI14" s="38">
        <f t="shared" si="5"/>
        <v>14</v>
      </c>
      <c r="BJ14" s="12">
        <f t="shared" si="6"/>
        <v>317.5</v>
      </c>
    </row>
    <row r="15" spans="1:66" x14ac:dyDescent="0.25">
      <c r="A15" s="6">
        <v>7</v>
      </c>
      <c r="B15" s="6" t="s">
        <v>179</v>
      </c>
      <c r="C15" s="6" t="s">
        <v>276</v>
      </c>
      <c r="D15" s="6" t="s">
        <v>180</v>
      </c>
      <c r="E15" s="6" t="s">
        <v>31</v>
      </c>
      <c r="F15" s="6" t="s">
        <v>124</v>
      </c>
      <c r="J15" s="69">
        <f t="shared" si="0"/>
        <v>0</v>
      </c>
      <c r="N15" s="70">
        <v>99</v>
      </c>
      <c r="P15" s="71">
        <v>189</v>
      </c>
      <c r="Q15" s="71">
        <v>0</v>
      </c>
      <c r="R15" s="72">
        <f t="shared" si="1"/>
        <v>189</v>
      </c>
      <c r="S15" s="71">
        <v>6.5</v>
      </c>
      <c r="T15" s="71">
        <v>7</v>
      </c>
      <c r="U15" s="71">
        <v>2</v>
      </c>
      <c r="V15" s="73">
        <v>2</v>
      </c>
      <c r="Z15" s="75">
        <f t="shared" si="2"/>
        <v>0</v>
      </c>
      <c r="AD15" s="76">
        <v>99</v>
      </c>
      <c r="BC15" s="12">
        <f t="shared" si="3"/>
        <v>200</v>
      </c>
      <c r="BD15" s="12">
        <f t="shared" si="4"/>
        <v>189</v>
      </c>
      <c r="BE15" s="38">
        <f>IF($O$4&gt;0,(LARGE(($N15,$V15,$AD15,$AL15,$AT15,$BB15),1)),"0")</f>
        <v>99</v>
      </c>
      <c r="BF15"/>
      <c r="BG15" s="12">
        <v>0</v>
      </c>
      <c r="BH15" s="12">
        <v>0</v>
      </c>
      <c r="BI15" s="38">
        <f t="shared" si="5"/>
        <v>101</v>
      </c>
      <c r="BJ15" s="12">
        <f t="shared" si="6"/>
        <v>189</v>
      </c>
    </row>
    <row r="16" spans="1:66" x14ac:dyDescent="0.25">
      <c r="A16" s="6">
        <v>8</v>
      </c>
      <c r="B16" s="6" t="s">
        <v>198</v>
      </c>
      <c r="C16" s="6" t="s">
        <v>284</v>
      </c>
      <c r="D16" s="6" t="s">
        <v>199</v>
      </c>
      <c r="E16" s="6" t="s">
        <v>31</v>
      </c>
      <c r="F16" s="6" t="s">
        <v>137</v>
      </c>
      <c r="H16" s="68">
        <v>185.5</v>
      </c>
      <c r="I16" s="68">
        <v>0</v>
      </c>
      <c r="J16" s="69">
        <f t="shared" si="0"/>
        <v>185.5</v>
      </c>
      <c r="K16" s="68">
        <v>6</v>
      </c>
      <c r="L16" s="68">
        <v>6.5</v>
      </c>
      <c r="M16" s="68">
        <v>3</v>
      </c>
      <c r="N16" s="70">
        <v>3</v>
      </c>
      <c r="R16" s="72">
        <f t="shared" si="1"/>
        <v>0</v>
      </c>
      <c r="V16" s="73">
        <v>99</v>
      </c>
      <c r="Z16" s="75">
        <f t="shared" si="2"/>
        <v>0</v>
      </c>
      <c r="AD16" s="76">
        <v>99</v>
      </c>
      <c r="BC16" s="12">
        <f t="shared" si="3"/>
        <v>201</v>
      </c>
      <c r="BD16" s="12">
        <f t="shared" si="4"/>
        <v>185.5</v>
      </c>
      <c r="BE16" s="38">
        <f>IF($O$4&gt;0,(LARGE(($N16,$V16,$AD16,$AL16,$AT16,$BB16),1)),"0")</f>
        <v>99</v>
      </c>
      <c r="BF16"/>
      <c r="BG16" s="12">
        <v>0</v>
      </c>
      <c r="BH16" s="12">
        <v>0</v>
      </c>
      <c r="BI16" s="38">
        <f t="shared" si="5"/>
        <v>102</v>
      </c>
      <c r="BJ16" s="12">
        <f t="shared" si="6"/>
        <v>185.5</v>
      </c>
    </row>
    <row r="17" spans="1:62" x14ac:dyDescent="0.25">
      <c r="A17" s="6">
        <v>9</v>
      </c>
      <c r="B17" s="6" t="s">
        <v>202</v>
      </c>
      <c r="C17" s="6" t="s">
        <v>286</v>
      </c>
      <c r="D17" s="6" t="s">
        <v>190</v>
      </c>
      <c r="E17" s="6" t="s">
        <v>31</v>
      </c>
      <c r="F17" s="6" t="s">
        <v>171</v>
      </c>
      <c r="H17" s="68">
        <v>170.5</v>
      </c>
      <c r="I17" s="68">
        <v>0</v>
      </c>
      <c r="J17" s="69">
        <f t="shared" si="0"/>
        <v>170.5</v>
      </c>
      <c r="K17" s="68">
        <v>5</v>
      </c>
      <c r="L17" s="68">
        <v>6</v>
      </c>
      <c r="M17" s="68">
        <v>5</v>
      </c>
      <c r="N17" s="70">
        <v>5</v>
      </c>
      <c r="R17" s="72">
        <f t="shared" si="1"/>
        <v>0</v>
      </c>
      <c r="V17" s="73">
        <v>99</v>
      </c>
      <c r="Z17" s="75">
        <f t="shared" si="2"/>
        <v>0</v>
      </c>
      <c r="AD17" s="76">
        <v>99</v>
      </c>
      <c r="BC17" s="12">
        <f t="shared" si="3"/>
        <v>203</v>
      </c>
      <c r="BD17" s="12">
        <f t="shared" si="4"/>
        <v>170.5</v>
      </c>
      <c r="BE17" s="38">
        <f>IF($O$4&gt;0,(LARGE(($N17,$V17,$AD17,$AL17,$AT17,$BB17),1)),"0")</f>
        <v>99</v>
      </c>
      <c r="BF17"/>
      <c r="BG17" s="12">
        <v>0</v>
      </c>
      <c r="BH17" s="12">
        <v>0</v>
      </c>
      <c r="BI17" s="38">
        <f t="shared" si="5"/>
        <v>104</v>
      </c>
      <c r="BJ17" s="12">
        <f t="shared" si="6"/>
        <v>170.5</v>
      </c>
    </row>
    <row r="18" spans="1:62" x14ac:dyDescent="0.25">
      <c r="A18" s="6">
        <v>10</v>
      </c>
      <c r="B18" s="6" t="s">
        <v>203</v>
      </c>
      <c r="C18" s="6" t="s">
        <v>287</v>
      </c>
      <c r="D18" s="6" t="s">
        <v>204</v>
      </c>
      <c r="E18" s="6" t="s">
        <v>31</v>
      </c>
      <c r="F18" s="6" t="s">
        <v>195</v>
      </c>
      <c r="H18" s="68">
        <v>167</v>
      </c>
      <c r="I18" s="68">
        <v>0</v>
      </c>
      <c r="J18" s="69">
        <f t="shared" si="0"/>
        <v>167</v>
      </c>
      <c r="K18" s="68">
        <v>6</v>
      </c>
      <c r="L18" s="68">
        <v>6</v>
      </c>
      <c r="M18" s="68">
        <v>6</v>
      </c>
      <c r="N18" s="70">
        <v>6</v>
      </c>
      <c r="R18" s="72">
        <f t="shared" si="1"/>
        <v>0</v>
      </c>
      <c r="V18" s="73">
        <v>99</v>
      </c>
      <c r="Z18" s="75">
        <f t="shared" si="2"/>
        <v>0</v>
      </c>
      <c r="AD18" s="76">
        <v>99</v>
      </c>
      <c r="BC18" s="12">
        <f t="shared" si="3"/>
        <v>204</v>
      </c>
      <c r="BD18" s="12">
        <f t="shared" si="4"/>
        <v>167</v>
      </c>
      <c r="BE18" s="38">
        <f>IF($O$4&gt;0,(LARGE(($N18,$V18,$AD18,$AL18,$AT18,$BB18),1)),"0")</f>
        <v>99</v>
      </c>
      <c r="BF18"/>
      <c r="BG18" s="12">
        <v>0</v>
      </c>
      <c r="BH18" s="12">
        <v>0</v>
      </c>
      <c r="BI18" s="38">
        <f t="shared" si="5"/>
        <v>105</v>
      </c>
      <c r="BJ18" s="12">
        <f t="shared" si="6"/>
        <v>167</v>
      </c>
    </row>
  </sheetData>
  <sheetProtection sheet="1" objects="1" scenarios="1"/>
  <sortState xmlns:xlrd2="http://schemas.microsoft.com/office/spreadsheetml/2017/richdata2" ref="A9:XFD1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86 AV9:AW65386 P9:Q65386 X9:Y65386 AF9:AG65386 AN9:AO65386">
    <cfRule type="cellIs" dxfId="3" priority="1" stopIfTrue="1" operator="greaterThanOrEqual">
      <formula>$BL$6</formula>
    </cfRule>
  </conditionalFormatting>
  <dataValidations count="9">
    <dataValidation type="list" allowBlank="1" showInputMessage="1" showErrorMessage="1" sqref="BM1:BM2 BM9:BM65386" xr:uid="{00000000-0002-0000-0700-000001000000}">
      <formula1>"ja,nee"</formula1>
    </dataValidation>
    <dataValidation operator="lessThanOrEqual" allowBlank="1" showInputMessage="1" showErrorMessage="1" sqref="BC9:BE18 AH8 AP8 AX8 J8:J18 J1:J2 R1:R2 AX1:AX2 AP1:AP2 AH1:AH2 Z1:Z2 BC1:BK8 BL1:BL4 BL7:BL8 Z8:Z18 R8:R18 BI9:BJ18" xr:uid="{00000000-0002-0000-0700-000002000000}"/>
    <dataValidation type="decimal" allowBlank="1" showInputMessage="1" showErrorMessage="1" sqref="H1:I2 P1:Q2 AV1:AW2 AN1:AO2 AF1:AG2 X1:Y2 H8:I65386 X8:Y65386 P8:Q65386 AF8:AG65386 AN8:AO65386 AV8:AW65386" xr:uid="{00000000-0002-0000-0700-000003000000}">
      <formula1>0</formula1>
      <formula2>400</formula2>
    </dataValidation>
    <dataValidation type="decimal" allowBlank="1" showInputMessage="1" showErrorMessage="1" sqref="K1:L2 S1:T2 AY1:AZ2 AQ1:AR2 AI1:AJ2 AA1:AB2 K8:L65386 AA8:AB65386 S8:T65386 AI8:AJ65386 AQ8:AR65386 AY8:AZ65386" xr:uid="{00000000-0002-0000-0700-000004000000}">
      <formula1>0</formula1>
      <formula2>99</formula2>
    </dataValidation>
    <dataValidation type="whole" allowBlank="1" showInputMessage="1" showErrorMessage="1" sqref="M1:N2 U1:V2 BA1:BB2 AS1:AT2 AK1:AL2 AC1:AD2 M8:N65386 AC8:AD65386 U8:V65386 AK8:AL65386 AS8:AT65386 BA8:BB65386"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 type="decimal" operator="lessThanOrEqual" allowBlank="1" showInputMessage="1" showErrorMessage="1" sqref="BK9:BL18 BG9:BH18 R19:R65386 J19:J65386 Z19:Z65386 AH9:AH65386 AP9:AP65386 AX9:AX65386 BC19:BL65386" xr:uid="{00000000-0002-0000-07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3" t="s">
        <v>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5"/>
    </row>
    <row r="2" spans="1:66" ht="12.75" hidden="1" customHeight="1" x14ac:dyDescent="0.25">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7"/>
      <c r="C3" s="118" t="str">
        <f>Instellingen!B3</f>
        <v>Kring Berkel IJssel</v>
      </c>
      <c r="D3" s="119"/>
      <c r="E3" s="120"/>
      <c r="F3" s="116"/>
      <c r="G3" s="121"/>
      <c r="H3" s="121"/>
      <c r="I3" s="121"/>
      <c r="J3" s="121"/>
      <c r="K3" s="121"/>
      <c r="L3" s="121"/>
      <c r="M3" s="121"/>
      <c r="N3" s="117"/>
      <c r="O3" s="135"/>
      <c r="P3" s="136"/>
      <c r="Q3" s="136"/>
      <c r="R3" s="136"/>
      <c r="S3" s="136"/>
      <c r="T3" s="136"/>
      <c r="U3" s="136"/>
      <c r="V3" s="137"/>
      <c r="W3" s="162"/>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4"/>
      <c r="BC3" s="116" t="s">
        <v>41</v>
      </c>
      <c r="BD3" s="121"/>
      <c r="BE3" s="121"/>
      <c r="BF3" s="121"/>
      <c r="BG3" s="121"/>
      <c r="BH3" s="121"/>
      <c r="BI3" s="121"/>
      <c r="BJ3" s="121"/>
      <c r="BK3" s="117"/>
      <c r="BL3" s="23">
        <f>Instellingen!B6</f>
        <v>3</v>
      </c>
      <c r="BM3" s="83"/>
      <c r="BN3" s="154"/>
    </row>
    <row r="4" spans="1:66" x14ac:dyDescent="0.25">
      <c r="A4" s="116" t="s">
        <v>10</v>
      </c>
      <c r="B4" s="117"/>
      <c r="C4" s="134" t="s">
        <v>51</v>
      </c>
      <c r="D4" s="119"/>
      <c r="E4" s="120"/>
      <c r="F4" s="116" t="s">
        <v>72</v>
      </c>
      <c r="G4" s="121"/>
      <c r="H4" s="121"/>
      <c r="I4" s="121"/>
      <c r="J4" s="121"/>
      <c r="K4" s="121"/>
      <c r="L4" s="121"/>
      <c r="M4" s="121"/>
      <c r="N4" s="117"/>
      <c r="O4" s="135">
        <f>Instellingen!B7</f>
        <v>1</v>
      </c>
      <c r="P4" s="136"/>
      <c r="Q4" s="136"/>
      <c r="R4" s="136"/>
      <c r="S4" s="136"/>
      <c r="T4" s="136"/>
      <c r="U4" s="136"/>
      <c r="V4" s="137"/>
      <c r="W4" s="165"/>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7"/>
      <c r="BC4" s="116"/>
      <c r="BD4" s="121"/>
      <c r="BE4" s="121"/>
      <c r="BF4" s="121"/>
      <c r="BG4" s="121"/>
      <c r="BH4" s="121"/>
      <c r="BI4" s="121"/>
      <c r="BJ4" s="121"/>
      <c r="BK4" s="117"/>
      <c r="BL4" s="23"/>
      <c r="BM4" s="84"/>
      <c r="BN4" s="155"/>
    </row>
    <row r="5" spans="1:66" x14ac:dyDescent="0.25">
      <c r="A5" s="116" t="s">
        <v>11</v>
      </c>
      <c r="B5" s="117"/>
      <c r="C5" s="118"/>
      <c r="D5" s="119"/>
      <c r="E5" s="120"/>
      <c r="F5" s="116" t="s">
        <v>12</v>
      </c>
      <c r="G5" s="121"/>
      <c r="H5" s="121"/>
      <c r="I5" s="121"/>
      <c r="J5" s="121"/>
      <c r="K5" s="121"/>
      <c r="L5" s="121"/>
      <c r="M5" s="121"/>
      <c r="N5" s="117"/>
      <c r="O5" s="135">
        <f>Instellingen!B5</f>
        <v>99</v>
      </c>
      <c r="P5" s="136"/>
      <c r="Q5" s="136"/>
      <c r="R5" s="136"/>
      <c r="S5" s="136"/>
      <c r="T5" s="136"/>
      <c r="U5" s="136"/>
      <c r="V5" s="137"/>
      <c r="W5" s="168"/>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70"/>
      <c r="BC5" s="116"/>
      <c r="BD5" s="121"/>
      <c r="BE5" s="121"/>
      <c r="BF5" s="121"/>
      <c r="BG5" s="121"/>
      <c r="BH5" s="121"/>
      <c r="BI5" s="121"/>
      <c r="BJ5" s="121"/>
      <c r="BK5" s="117"/>
      <c r="BL5" s="23"/>
      <c r="BM5" s="84"/>
      <c r="BN5" s="155"/>
    </row>
    <row r="6" spans="1:66" ht="12.75" customHeight="1" x14ac:dyDescent="0.25">
      <c r="A6" s="157"/>
      <c r="B6" s="158"/>
      <c r="C6" s="158"/>
      <c r="D6" s="158"/>
      <c r="E6" s="159"/>
      <c r="F6" s="66" t="s">
        <v>14</v>
      </c>
      <c r="G6" s="142" t="str">
        <f>Instellingen!B36</f>
        <v>Brummen</v>
      </c>
      <c r="H6" s="143"/>
      <c r="I6" s="143"/>
      <c r="J6" s="143"/>
      <c r="K6" s="143"/>
      <c r="L6" s="143"/>
      <c r="M6" s="143"/>
      <c r="N6" s="144"/>
      <c r="O6" s="145" t="str">
        <f>Instellingen!B37</f>
        <v>Laag-Soeren</v>
      </c>
      <c r="P6" s="146"/>
      <c r="Q6" s="146"/>
      <c r="R6" s="146"/>
      <c r="S6" s="146"/>
      <c r="T6" s="146"/>
      <c r="U6" s="146"/>
      <c r="V6" s="147"/>
      <c r="W6" s="148" t="str">
        <f>Instellingen!B38</f>
        <v>Gorssel</v>
      </c>
      <c r="X6" s="149"/>
      <c r="Y6" s="149"/>
      <c r="Z6" s="149"/>
      <c r="AA6" s="149"/>
      <c r="AB6" s="149"/>
      <c r="AC6" s="149"/>
      <c r="AD6" s="150"/>
      <c r="AE6" s="145">
        <f>Instellingen!B39</f>
        <v>0</v>
      </c>
      <c r="AF6" s="146"/>
      <c r="AG6" s="146"/>
      <c r="AH6" s="146"/>
      <c r="AI6" s="146"/>
      <c r="AJ6" s="146"/>
      <c r="AK6" s="146"/>
      <c r="AL6" s="147"/>
      <c r="AM6" s="148">
        <f>Instellingen!B40</f>
        <v>0</v>
      </c>
      <c r="AN6" s="149"/>
      <c r="AO6" s="149"/>
      <c r="AP6" s="149"/>
      <c r="AQ6" s="149"/>
      <c r="AR6" s="149"/>
      <c r="AS6" s="149"/>
      <c r="AT6" s="150"/>
      <c r="AU6" s="145">
        <f>Instellingen!B41</f>
        <v>0</v>
      </c>
      <c r="AV6" s="146"/>
      <c r="AW6" s="146"/>
      <c r="AX6" s="146"/>
      <c r="AY6" s="146"/>
      <c r="AZ6" s="146"/>
      <c r="BA6" s="146"/>
      <c r="BB6" s="147"/>
      <c r="BC6" s="116" t="s">
        <v>34</v>
      </c>
      <c r="BD6" s="121"/>
      <c r="BE6" s="121"/>
      <c r="BF6" s="121"/>
      <c r="BG6" s="121"/>
      <c r="BH6" s="117"/>
      <c r="BI6" s="100"/>
      <c r="BJ6" s="101"/>
      <c r="BK6" s="102"/>
      <c r="BL6" s="82"/>
      <c r="BM6" s="84"/>
      <c r="BN6" s="155"/>
    </row>
    <row r="7" spans="1:66" ht="12.75" customHeight="1" x14ac:dyDescent="0.25">
      <c r="A7" s="160"/>
      <c r="B7" s="160"/>
      <c r="C7" s="160"/>
      <c r="D7" s="160"/>
      <c r="E7" s="161"/>
      <c r="F7" s="66" t="s">
        <v>15</v>
      </c>
      <c r="G7" s="151" t="str">
        <f>Instellingen!C36</f>
        <v>8 t/m 10 nov</v>
      </c>
      <c r="H7" s="143"/>
      <c r="I7" s="143"/>
      <c r="J7" s="143"/>
      <c r="K7" s="143"/>
      <c r="L7" s="143"/>
      <c r="M7" s="143"/>
      <c r="N7" s="144"/>
      <c r="O7" s="145" t="str">
        <f>Instellingen!C37</f>
        <v>30 nov t/m 1 dec</v>
      </c>
      <c r="P7" s="146"/>
      <c r="Q7" s="146"/>
      <c r="R7" s="146"/>
      <c r="S7" s="146"/>
      <c r="T7" s="146"/>
      <c r="U7" s="146"/>
      <c r="V7" s="147"/>
      <c r="W7" s="148" t="str">
        <f>Instellingen!C38</f>
        <v>7 en 8 dec</v>
      </c>
      <c r="X7" s="149"/>
      <c r="Y7" s="149"/>
      <c r="Z7" s="149"/>
      <c r="AA7" s="149"/>
      <c r="AB7" s="149"/>
      <c r="AC7" s="149"/>
      <c r="AD7" s="150"/>
      <c r="AE7" s="145" t="str">
        <f>Instellingen!C39</f>
        <v xml:space="preserve"> </v>
      </c>
      <c r="AF7" s="146"/>
      <c r="AG7" s="146"/>
      <c r="AH7" s="146"/>
      <c r="AI7" s="146"/>
      <c r="AJ7" s="146"/>
      <c r="AK7" s="146"/>
      <c r="AL7" s="147"/>
      <c r="AM7" s="148" t="str">
        <f>Instellingen!C40</f>
        <v xml:space="preserve"> </v>
      </c>
      <c r="AN7" s="149"/>
      <c r="AO7" s="149"/>
      <c r="AP7" s="149"/>
      <c r="AQ7" s="149"/>
      <c r="AR7" s="149"/>
      <c r="AS7" s="149"/>
      <c r="AT7" s="150"/>
      <c r="AU7" s="145" t="str">
        <f>Instellingen!C41</f>
        <v xml:space="preserve"> </v>
      </c>
      <c r="AV7" s="146"/>
      <c r="AW7" s="146"/>
      <c r="AX7" s="146"/>
      <c r="AY7" s="146"/>
      <c r="AZ7" s="146"/>
      <c r="BA7" s="146"/>
      <c r="BB7" s="147"/>
      <c r="BC7" s="77" t="s">
        <v>71</v>
      </c>
      <c r="BD7" s="5" t="s">
        <v>71</v>
      </c>
      <c r="BE7" s="11" t="s">
        <v>69</v>
      </c>
      <c r="BF7" s="11" t="s">
        <v>69</v>
      </c>
      <c r="BG7" s="11" t="s">
        <v>69</v>
      </c>
      <c r="BH7" s="11" t="s">
        <v>69</v>
      </c>
      <c r="BI7" s="37" t="s">
        <v>70</v>
      </c>
      <c r="BJ7" s="35" t="s">
        <v>70</v>
      </c>
      <c r="BK7" s="13"/>
      <c r="BL7" s="5"/>
      <c r="BM7" s="85"/>
      <c r="BN7" s="15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operator="lessThanOrEqual" allowBlank="1" showInputMessage="1" showErrorMessage="1" error="De waarde is maximaal 200" sqref="AM1:AM2 AU1:AU2 AE1:AE2 AM8:AM65536 AE8:AE65536 AU8:AU65536" xr:uid="{00000000-0002-0000-0800-000000000000}"/>
    <dataValidation operator="lessThanOrEqual" allowBlank="1" showInputMessage="1" showErrorMessage="1" sqref="W1:W3 W8:W65536" xr:uid="{00000000-0002-0000-0800-000001000000}"/>
    <dataValidation type="whole" operator="lessThan" allowBlank="1" showInputMessage="1" showErrorMessage="1" sqref="O3" xr:uid="{00000000-0002-0000-0800-000002000000}">
      <formula1>99</formula1>
    </dataValidation>
    <dataValidation type="whole" operator="lessThanOrEqual" allowBlank="1" showInputMessage="1" showErrorMessage="1" sqref="O5" xr:uid="{00000000-0002-0000-0800-000003000000}">
      <formula1>999</formula1>
    </dataValidation>
    <dataValidation type="whole" operator="lessThanOrEqual" allowBlank="1" showInputMessage="1" showErrorMessage="1" error="De waarde is maximaal 200" sqref="AN2:AO2 AV2:AW2 AF2:AG2 AN8:AO65536 AF8:AG65536 AV8:AW65536" xr:uid="{00000000-0002-0000-0800-000004000000}">
      <formula1>340</formula1>
    </dataValidation>
    <dataValidation type="whole" operator="lessThan" allowBlank="1" showInputMessage="1" showErrorMessage="1" sqref="U2 U8:U65536" xr:uid="{00000000-0002-0000-0800-000005000000}">
      <formula1>999</formula1>
    </dataValidation>
    <dataValidation type="whole" operator="lessThanOrEqual" allowBlank="1" showInputMessage="1" showErrorMessage="1" sqref="X8:Z65536 X2:Z2 P2:Q2 P8:Q65536" xr:uid="{00000000-0002-0000-0800-000006000000}">
      <formula1>340</formula1>
    </dataValidation>
    <dataValidation type="whole" operator="lessThan" allowBlank="1" showInputMessage="1" showErrorMessage="1" sqref="BL6:BM6" xr:uid="{00000000-0002-0000-0800-000007000000}">
      <formula1>340</formula1>
    </dataValidation>
    <dataValidation type="whole" operator="lessThan" allowBlank="1" showInputMessage="1" showErrorMessage="1" sqref="BL5:BM5" xr:uid="{00000000-0002-0000-0800-000008000000}">
      <formula1>9</formula1>
    </dataValidation>
    <dataValidation type="whole" allowBlank="1" showInputMessage="1" showErrorMessage="1" sqref="BL4:BM4" xr:uid="{00000000-0002-0000-0800-000009000000}">
      <formula1>1</formula1>
      <formula2>2</formula2>
    </dataValidation>
    <dataValidation type="whole" allowBlank="1" showInputMessage="1" showErrorMessage="1" sqref="BL3:BM3 O4" xr:uid="{00000000-0002-0000-0800-00000A000000}">
      <formula1>1</formula1>
      <formula2>4</formula2>
    </dataValidation>
    <dataValidation operator="lessThan" allowBlank="1" showInputMessage="1" showErrorMessage="1" error="De waarde is maximaal 500" sqref="R8:T8 AA8:AB8 AI8:AJ8 AQ8:AR8 AY8:AZ8 H8:L8" xr:uid="{00000000-0002-0000-0800-00000B000000}"/>
    <dataValidation type="whole" operator="lessThan" allowBlank="1" showInputMessage="1" showErrorMessage="1" error="De waarde is maximaal 200" sqref="BB2 AL2 AT2 AL8:AL65536 AT8:AT65536 BB8:BB65536 V8:V65536 N8:N65536 AD8:AD65536" xr:uid="{00000000-0002-0000-0800-00000C000000}">
      <formula1>200</formula1>
    </dataValidation>
    <dataValidation type="whole" operator="lessThan" allowBlank="1" showInputMessage="1" showErrorMessage="1" error="De waarde is maximaal 500" sqref="H9:L65536 R9:T65536 AP9:AR65536 AX9:AZ65536 AA9:AB65536 AH9:AJ65536" xr:uid="{00000000-0002-0000-08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3</vt:i4>
      </vt:variant>
    </vt:vector>
  </HeadingPairs>
  <TitlesOfParts>
    <vt:vector size="20" baseType="lpstr">
      <vt:lpstr>Informatie</vt:lpstr>
      <vt:lpstr>BB</vt:lpstr>
      <vt:lpstr>B</vt:lpstr>
      <vt:lpstr>L1</vt:lpstr>
      <vt:lpstr>L2</vt:lpstr>
      <vt:lpstr>L1 - L2</vt:lpstr>
      <vt:lpstr>M1</vt:lpstr>
      <vt:lpstr>M2</vt:lpstr>
      <vt:lpstr>M1 - M2</vt:lpstr>
      <vt:lpstr>Z1</vt:lpstr>
      <vt:lpstr>Z2</vt:lpstr>
      <vt:lpstr>ZZL</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2024-12-12T16:19:55Z</cp:lastPrinted>
  <dcterms:created xsi:type="dcterms:W3CDTF">2007-03-07T12:54:43Z</dcterms:created>
  <dcterms:modified xsi:type="dcterms:W3CDTF">2024-12-12T16:32:13Z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